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RATI</author>
    <author>genadi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A13!C10 should equal to A15!C8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A13!D10 should equal to A15!C10+A15!C11</t>
        </r>
      </text>
    </comment>
    <comment ref="AO1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A13!AO11 should equal to A15!C12
</t>
        </r>
      </text>
    </comment>
    <comment ref="AO1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A13!AO12 should equal to M8!C7
---------
A13!AO12 should equal to A10!C11
---------
A13!AO12 should equal to A15!C13
</t>
        </r>
      </text>
    </comment>
    <comment ref="AO1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A13!AO13 should equal to A10!C12
-------
A13!AO13 should equal to  A3!C12+A10'!K12
-------
A13!AO13 Should be greater or Equal to M8!C8 </t>
        </r>
      </text>
    </comment>
    <comment ref="AO1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A13!AO14 should equal to  A3!C13+A10'!K13</t>
        </r>
      </text>
    </comment>
    <comment ref="AO1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A13!AO16 should equal to A10!C17
-------
A13!AO16 should equal to A10!C18+A10!C21
-------
A13!AO16 Should be less or Equal to A15!C29+A15!C13</t>
        </r>
      </text>
    </comment>
    <comment ref="AO2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A13!AO23 should equal to A10!C190</t>
        </r>
      </text>
    </comment>
    <comment ref="AO2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A13!AO24 should equal to  A6!C7</t>
        </r>
      </text>
    </comment>
    <comment ref="AO2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 A13!AO24+A13!AO25 should equal to A15!C16
-------
A13!AO25 should equal to  A6!C19</t>
        </r>
      </text>
    </comment>
    <comment ref="AO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A13!AO26 should equal to A3!C28</t>
        </r>
      </text>
    </comment>
    <comment ref="AP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A13!AP26 should equal to A3!D28
-------
A13!AP26 Should be less  or Equal to A9!D193</t>
        </r>
      </text>
    </comment>
    <comment ref="AO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A13!AO28+A13!AO31 should equal to A3!C29</t>
        </r>
      </text>
    </comment>
    <comment ref="AP2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A13!AP28+A13!AP31 should equal to A3!D29
-------
A13!AP28+A13!AP31 Should be less
 or Equal to A9!D182 </t>
        </r>
      </text>
    </comment>
    <comment ref="AO3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A13!AO33 should equal to A3!C32</t>
        </r>
      </text>
    </comment>
    <comment ref="AO3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A13!AO35+A13!AO38 should equal to A3!C33</t>
        </r>
      </text>
    </comment>
    <comment ref="AO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A13!AO36+A13!AO39 should equal to A3!C34</t>
        </r>
      </text>
    </comment>
    <comment ref="AO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A13!AO40 should equal to A15!C34</t>
        </r>
      </text>
    </comment>
    <comment ref="AP4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A13!AP40 should equal to  A9!D203</t>
        </r>
      </text>
    </comment>
    <comment ref="AO4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A13!AO43 should equal to A15!C116</t>
        </r>
      </text>
    </comment>
    <comment ref="AO4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A13!AO44 should equal to A15!C96
---------
A13!AO44 should equal to A10!C194</t>
        </r>
      </text>
    </comment>
    <comment ref="AO4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A13!AO46 Should be greater or equal to A8!C56</t>
        </r>
      </text>
    </comment>
    <comment ref="AO4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A13!AO48 should equal to A3!C59</t>
        </r>
      </text>
    </comment>
    <comment ref="AO5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A13!AO57 should equal to A13!AQ57+A13!AR57+A13!AS57
------
A13!AO57 should equal to  A3!C67</t>
        </r>
      </text>
    </comment>
    <comment ref="AO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A13!AO58 should equal to A13!AQ58+A13!AR58+A13!AS58
--------
A13!AO58 should equal to  A3!C70</t>
        </r>
      </text>
    </comment>
    <comment ref="AO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A13!AO59 should equal to A13!AQ59+A13!AR59+A13!AS59
</t>
        </r>
      </text>
    </comment>
    <comment ref="AO6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A13!AO60 should equal to A13!AQ60+A13!AR60+A13!AS60</t>
        </r>
      </text>
    </comment>
    <comment ref="AO6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A13!AO61 should equal to A13!AQ61+A13!AR61+A13!AS61
</t>
        </r>
      </text>
    </comment>
    <comment ref="AO6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A13!AO62 should equal to A13!AQ62+A13!AR62+A13!AS62
</t>
        </r>
      </text>
    </comment>
    <comment ref="AO6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A13!AO63 should equal to  A3!C76 </t>
        </r>
      </text>
    </comment>
    <comment ref="AO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A13!AO64 should equal to A13!AQ64+A13!AR64+A13!AS64
-------
A13!AO64 should equal to  A3!C81</t>
        </r>
      </text>
    </comment>
    <comment ref="AQ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R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S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A13!AQ64+A13!AR64+A13!AS64 should equal to M9!C7</t>
        </r>
      </text>
    </comment>
    <comment ref="AO6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A13!AO65 should equal to A13!AQ65+A13!AR65+A13!AS65</t>
        </r>
      </text>
    </comment>
    <comment ref="AO6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A13!AO66 should equal to A13!AQ66+A13!AR66+A13!AS66</t>
        </r>
      </text>
    </comment>
    <comment ref="AO6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A13!AO67 should equal to A13!AQ67+A13!AR67+A13!AS67
-------
A13!AO67 should equal to  A3!C84 </t>
        </r>
      </text>
    </comment>
    <comment ref="AO6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A13!AO68 should equal to A13!AQ68+A13!AR68+A13!AS68
-------
A13!AO68 should equal to  A3!C85</t>
        </r>
      </text>
    </comment>
    <comment ref="AO6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A13!AO69 should equal to A13!AQ69+A13!AR69+A13!AS69
-------
A13!AO69 should equal to  A3!C88</t>
        </r>
      </text>
    </comment>
    <comment ref="AO7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A13!AO72 should equal to A13!AQ72+A13!AR72+A13!AS72
-------
A13!AO72 should equal to  A3!C95</t>
        </r>
      </text>
    </comment>
    <comment ref="AO7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A13!AO75 should equal to A13!AQ75+A13!AR75+A13!AS75
----------
A13!AO75 should equal to A3!C102</t>
        </r>
      </text>
    </comment>
    <comment ref="AO7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A13!AO76 should equal to A13!AQ76+A13!AR76+A13!AS76
----------
A13!AO76 should equal to A3!C106</t>
        </r>
      </text>
    </comment>
    <comment ref="AO7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A13!AO77 should equal to A13!AQ77+A13!AR77+A13!AS77
-------
A13!AO77 should equal to A3!C107</t>
        </r>
      </text>
    </comment>
    <comment ref="AO7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A13!AO78 should equal to A13!AQ78+A13!AR78+A13!AS78
-------
A13!AO78 should equal to A3!C108</t>
        </r>
      </text>
    </comment>
    <comment ref="AO7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A13!AO79 should equal to A13!AQ79+A13!AR79+A13!AS79
-------
A13!AO79 should equal to A3!C109</t>
        </r>
      </text>
    </comment>
    <comment ref="AO8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8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91" authorId="1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A13!AO91 should equal to  A4!C7</t>
        </r>
      </text>
    </comment>
    <comment ref="AO9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A13!AO92 should equal to A4!C12</t>
        </r>
      </text>
    </comment>
    <comment ref="AO9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A13!AO93 should equal to A4!C15</t>
        </r>
      </text>
    </comment>
    <comment ref="AO9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A13!AO94 should equal to A4!C18+A4!C22</t>
        </r>
      </text>
    </comment>
    <comment ref="AO9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A13!AO95 should equal to A4!C35</t>
        </r>
      </text>
    </comment>
    <comment ref="AO9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A13!AO96 should equal to A4!C34</t>
        </r>
      </text>
    </comment>
    <comment ref="AO9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A13!AO97 should equal to A4!C37</t>
        </r>
      </text>
    </comment>
  </commentList>
</comments>
</file>

<file path=xl/sharedStrings.xml><?xml version="1.0" encoding="utf-8"?>
<sst xmlns="http://schemas.openxmlformats.org/spreadsheetml/2006/main" count="498" uniqueCount="201">
  <si>
    <t>(min manatla)</t>
  </si>
  <si>
    <t>A.    Aktivlər</t>
  </si>
  <si>
    <t>Ödəniş müddətinin başlanmasına qalmış günlər (illər)</t>
  </si>
  <si>
    <t>O cumlədən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</si>
  <si>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</si>
  <si>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</si>
  <si>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</si>
  <si>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</si>
  <si>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</si>
  <si>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</si>
  <si>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</si>
  <si>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</si>
  <si>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</si>
  <si>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</si>
  <si>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</si>
  <si>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</si>
  <si>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</si>
  <si>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</si>
  <si>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</si>
  <si>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</si>
  <si>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</si>
  <si>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</si>
  <si>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</si>
  <si>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</si>
  <si>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XV (manat ekv.)</t>
  </si>
  <si>
    <t>o cümlədən, XV ilə (manat ekv.)</t>
  </si>
  <si>
    <t>sabit faizlə</t>
  </si>
  <si>
    <t>dəyişkən faizlə</t>
  </si>
  <si>
    <t>faizsiz</t>
  </si>
  <si>
    <t>1. Nağd vəsaitlər (seyflərdə, bankomatlarda, valyuta mübadiləsi şöbələrində, yolda)</t>
  </si>
  <si>
    <t>A1</t>
  </si>
  <si>
    <r>
      <t xml:space="preserve">2. AMB-na olan tələblər (məcburi ehtiyat fondu </t>
    </r>
    <r>
      <rPr>
        <sz val="10"/>
        <rFont val="Times New Roman"/>
        <family val="1"/>
      </rPr>
      <t>və ya müxbir hesabları)</t>
    </r>
  </si>
  <si>
    <t>A2</t>
  </si>
  <si>
    <t xml:space="preserve">3. “Nostro" hesabları </t>
  </si>
  <si>
    <t>A3</t>
  </si>
  <si>
    <t>a) Rezident banklara</t>
  </si>
  <si>
    <t>A3a</t>
  </si>
  <si>
    <t>b) Qeyri-rezident banklara</t>
  </si>
  <si>
    <t>A3b</t>
  </si>
  <si>
    <t>4. Banklararası bazarın qısamüddətli maliyyə alətləri (7-ci gün də daxil olmaqla 7 günədək olanlar)</t>
  </si>
  <si>
    <t>A4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</si>
  <si>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</si>
  <si>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</si>
  <si>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t>a) Rezident maliyyə institutlarına</t>
  </si>
  <si>
    <t>A5a</t>
  </si>
  <si>
    <t>a1) müddəti çatmamış depozitlər</t>
  </si>
  <si>
    <t>A5a1</t>
  </si>
  <si>
    <t>a2) qaytarılma müddəti bitmiş depozitlər</t>
  </si>
  <si>
    <t>A5a2</t>
  </si>
  <si>
    <t>b) Qeyri-rezident maliyyə institutlarına</t>
  </si>
  <si>
    <t>A5b</t>
  </si>
  <si>
    <t>b1) müddəti çatmamış depozitlər</t>
  </si>
  <si>
    <t>A5b1</t>
  </si>
  <si>
    <t>b2) qaytarılma müddəti bitmiş depozitlər</t>
  </si>
  <si>
    <t>A5b2</t>
  </si>
  <si>
    <t>6. Əks REPO əməliyyatları üzrə</t>
  </si>
  <si>
    <t>A6</t>
  </si>
  <si>
    <r>
      <t xml:space="preserve">7. Girov qoyulmuş qiymətli kağızlar da daxil olmaqla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qiymətli kağızlara investisiyalar</t>
    </r>
  </si>
  <si>
    <t>A7</t>
  </si>
  <si>
    <t>8. Girov qoyulmuş qiymətli kağızlar da daxil olmaqla ticarət üçün qiymətli kağızlar</t>
  </si>
  <si>
    <t>A8</t>
  </si>
  <si>
    <t>9. 4-cü sətir üzrə banklararası bazarın qısamüddətli maliyyə alətləri istisna olmaqla, banklara kreditlər</t>
  </si>
  <si>
    <t>A9</t>
  </si>
  <si>
    <t>a) cari kreditlər</t>
  </si>
  <si>
    <t>A9a</t>
  </si>
  <si>
    <t>a1) Rezident banklara</t>
  </si>
  <si>
    <t>A9a1</t>
  </si>
  <si>
    <t>a2) Qeyri-rezident banklara</t>
  </si>
  <si>
    <t>A9a2</t>
  </si>
  <si>
    <t xml:space="preserve">b) vaxtı keçmiş  kreditlər </t>
  </si>
  <si>
    <t>A9b</t>
  </si>
  <si>
    <t>b1) Rezident banklara</t>
  </si>
  <si>
    <t>A9b1</t>
  </si>
  <si>
    <t>b2) Qeyri-rezident banklara</t>
  </si>
  <si>
    <t>A9b2</t>
  </si>
  <si>
    <t>10. 4-cü sətir üzrə qısamüddətli maliyyə alətləri istisna olmaqla, digər maliyyə institutlarına kreditlər</t>
  </si>
  <si>
    <t>A10</t>
  </si>
  <si>
    <t>A10a</t>
  </si>
  <si>
    <t xml:space="preserve">a1) Rezident </t>
  </si>
  <si>
    <t>A10a1</t>
  </si>
  <si>
    <t xml:space="preserve">a2) Qeyri-rezident </t>
  </si>
  <si>
    <t>A10a2</t>
  </si>
  <si>
    <t>A10b</t>
  </si>
  <si>
    <t xml:space="preserve">b1)Rezident </t>
  </si>
  <si>
    <t>A10b1</t>
  </si>
  <si>
    <t xml:space="preserve">b2) Qeyri-rezident </t>
  </si>
  <si>
    <t>A10b2</t>
  </si>
  <si>
    <t>11. Müştərilərə verilən kreditlər</t>
  </si>
  <si>
    <t>A11</t>
  </si>
  <si>
    <t>A11a</t>
  </si>
  <si>
    <t>b) vaxtı keçmiş kreditlər</t>
  </si>
  <si>
    <t>A11b</t>
  </si>
  <si>
    <t>12. Amortizasiya çıxılmaqla əsas vəsaitlər (bank işində istifadə olunmayan əsas vəsaitlər daxil olmaqla)</t>
  </si>
  <si>
    <t>A12</t>
  </si>
  <si>
    <t xml:space="preserve">13. İcmallaşmamış şirkətlərdə investisiyalar və maliyyə iştirakı </t>
  </si>
  <si>
    <t>A13</t>
  </si>
  <si>
    <t>14. Qeyri-maddi aktivlər</t>
  </si>
  <si>
    <t>A14</t>
  </si>
  <si>
    <t>15. Digər aktivlər</t>
  </si>
  <si>
    <t>A15</t>
  </si>
  <si>
    <t>16. (çıx) Aktivlər üzrə mümkün zərərlərin ödənilməsi üçün məqsədli ehtiyatlar</t>
  </si>
  <si>
    <t>A16</t>
  </si>
  <si>
    <t>17. Cəmi aktivlər</t>
  </si>
  <si>
    <t>A17</t>
  </si>
  <si>
    <t>CƏDVƏL A 13 - ÖDƏNİŞ MÜDDƏTLƏRİNİN BÖLGÜSÜ  (davamı)</t>
  </si>
  <si>
    <t>B. Öhdəliklər və kapital</t>
  </si>
  <si>
    <t xml:space="preserve">O cumlədən
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</si>
  <si>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</si>
  <si>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t>B1</t>
  </si>
  <si>
    <t>a) fiziki şəxslərin tələbli depozitlər</t>
  </si>
  <si>
    <t>B1a</t>
  </si>
  <si>
    <t>b) hüquqi şəxslərin tələbli depozitləri (bütün cari (qeyri-bank maliyyə institutlarının cari hesabları da daxil olmaqla) və çek hesabları  daxil olmaqla)</t>
  </si>
  <si>
    <t>B1b</t>
  </si>
  <si>
    <t xml:space="preserve">c) qaytarılma vaxtı bitməmiş fiziki şəxslərin müddətli depozitlər </t>
  </si>
  <si>
    <t>B1c</t>
  </si>
  <si>
    <t xml:space="preserve">d) qaytarılma vaxtı bitməmiş hüquqi şəxslərin müddətli depozitlər </t>
  </si>
  <si>
    <t>B1d</t>
  </si>
  <si>
    <t xml:space="preserve">e) qaytarılma müddəti bitmiş fiziki şəxslərin müddətli depozitlər </t>
  </si>
  <si>
    <t>B1e</t>
  </si>
  <si>
    <t xml:space="preserve">f) qaytarılma müddəti bitmiş hüquqi şəxslərin müddətli depozitlər </t>
  </si>
  <si>
    <t>B1f</t>
  </si>
  <si>
    <t>2. AMB-nın kreditləri</t>
  </si>
  <si>
    <t>B2</t>
  </si>
  <si>
    <t>XXX</t>
  </si>
  <si>
    <t>3. “Loro" hesabları (bankların müxbir hesabları)</t>
  </si>
  <si>
    <t>B3</t>
  </si>
  <si>
    <t>a) Rezident bankların</t>
  </si>
  <si>
    <t>B3a</t>
  </si>
  <si>
    <t>b) Qeyri-rezident bankların</t>
  </si>
  <si>
    <t>B3b</t>
  </si>
  <si>
    <t>4. REPO əməliyyatları üzrə</t>
  </si>
  <si>
    <t>B4</t>
  </si>
  <si>
    <t>5. Banklararası bazarın qazanılmış qısamüddətli maliyyə alətləri (7-ci gün də daxil olmaqla 7 günədək  olanlar)</t>
  </si>
  <si>
    <t>B5</t>
  </si>
  <si>
    <t>6. Bankların və digər maliyyə institutların depozitləri</t>
  </si>
  <si>
    <t>B6</t>
  </si>
  <si>
    <t>a) Rezident maliyyə institutları</t>
  </si>
  <si>
    <t>B6a</t>
  </si>
  <si>
    <t>b) Qeyri-rezident maliyyə institutları</t>
  </si>
  <si>
    <t>B6b</t>
  </si>
  <si>
    <t>7. Banklardan alınmış kreditlər (7 gündən artıq müddətli olanlar)</t>
  </si>
  <si>
    <t>B7</t>
  </si>
  <si>
    <t>a) Rezident banklar</t>
  </si>
  <si>
    <t>B7a</t>
  </si>
  <si>
    <t>b) Qeyri-rezident banklar</t>
  </si>
  <si>
    <t>B7b</t>
  </si>
  <si>
    <t>8. Beynəlxalq təşkilatlar daxil olmaqla, digər maliyyə institutlarından alınmış kreditlər</t>
  </si>
  <si>
    <t>B8</t>
  </si>
  <si>
    <t>9. Mərkəzi  idarəetmə orqanlarının kreditləri və depozitləri</t>
  </si>
  <si>
    <t>B9</t>
  </si>
  <si>
    <t>10. Bələdiyyələrin kreditləri və depozitləri</t>
  </si>
  <si>
    <t>B10</t>
  </si>
  <si>
    <t xml:space="preserve">11. Öz ehtiyatları üçün bank tərəfindən alınmış ipoteka kreditləri </t>
  </si>
  <si>
    <t>B11</t>
  </si>
  <si>
    <t>12. Ödəmə müddətli imtiyazlı səhmlər daxil olmaqla, bank tərəfindən buraxılmış subordinasiyalı borc və sair bu qəbildən olan borc öhdəlikləri</t>
  </si>
  <si>
    <t>B12</t>
  </si>
  <si>
    <t xml:space="preserve">13. Digər passivlər </t>
  </si>
  <si>
    <t>B13</t>
  </si>
  <si>
    <t>14. Kapital</t>
  </si>
  <si>
    <t>B14</t>
  </si>
  <si>
    <t>15. Cəmi passivlər (öhdəliklər üstəgəl kapital)</t>
  </si>
  <si>
    <t>B15</t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</si>
  <si>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</si>
  <si>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B16</t>
  </si>
  <si>
    <r>
      <t xml:space="preserve">C. </t>
    </r>
    <r>
      <rPr>
        <b/>
        <sz val="10"/>
        <rFont val="Times New Roman"/>
        <family val="1"/>
      </rPr>
      <t>Balansdankənar ö</t>
    </r>
    <r>
      <rPr>
        <b/>
        <sz val="10"/>
        <rFont val="Times New Roman"/>
        <family val="1"/>
      </rPr>
      <t>hdəliklər</t>
    </r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</si>
  <si>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</si>
  <si>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t>C1</t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</si>
  <si>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</si>
  <si>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t>C2</t>
  </si>
  <si>
    <r>
      <t>3. Akkreditivlər, c</t>
    </r>
    <r>
      <rPr>
        <i/>
        <sz val="10"/>
        <rFont val="Times New Roman"/>
        <family val="1"/>
      </rPr>
      <t>əmi</t>
    </r>
  </si>
  <si>
    <t>C3</t>
  </si>
  <si>
    <r>
      <t xml:space="preserve">4. Xarici valyuta müqavilələri və törəmə maliyyə alətləri üzrə təəhhüdlər, </t>
    </r>
    <r>
      <rPr>
        <i/>
        <sz val="10"/>
        <rFont val="Times New Roman"/>
        <family val="1"/>
      </rPr>
      <t>cəmi</t>
    </r>
  </si>
  <si>
    <t>C4</t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</si>
  <si>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</si>
  <si>
    <t>C5</t>
  </si>
  <si>
    <r>
      <t xml:space="preserve">6. Digər maliyyə alətlərinin və ya əmtəələrin alınması/satılması üzrə təəhhüdlər, </t>
    </r>
    <r>
      <rPr>
        <i/>
        <sz val="10"/>
        <rFont val="Times New Roman"/>
        <family val="1"/>
      </rPr>
      <t>cəmi</t>
    </r>
  </si>
  <si>
    <t>C6</t>
  </si>
  <si>
    <r>
      <t xml:space="preserve">7. Digər </t>
    </r>
    <r>
      <rPr>
        <sz val="10"/>
        <rFont val="Times New Roman"/>
        <family val="1"/>
      </rPr>
      <t xml:space="preserve">balansdankənar </t>
    </r>
    <r>
      <rPr>
        <sz val="10"/>
        <rFont val="Times New Roman"/>
        <family val="1"/>
      </rPr>
      <t>öhdəliklər</t>
    </r>
  </si>
  <si>
    <t>C7</t>
  </si>
  <si>
    <r>
      <t xml:space="preserve">8. Cəmi </t>
    </r>
    <r>
      <rPr>
        <b/>
        <sz val="10"/>
        <rFont val="Times New Roman"/>
        <family val="1"/>
      </rPr>
      <t xml:space="preserve">balansdankənar </t>
    </r>
    <r>
      <rPr>
        <b/>
        <sz val="10"/>
        <rFont val="Times New Roman"/>
        <family val="1"/>
      </rPr>
      <t>öhdəliklər (sətir 1+2+3+4+5+6+7)</t>
    </r>
  </si>
  <si>
    <t>C8</t>
  </si>
  <si>
    <t>9. Hər dövr üçün maliyyə aktivlərinin (passivlərinin) xalis məbləği. (sətir 15, Cədvəl A13-B çıx balansdankənar öhdəliklər sətir 8, Cədvəl A13-C)</t>
  </si>
  <si>
    <t>C9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</si>
  <si>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</si>
  <si>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C9_1</t>
  </si>
  <si>
    <t>9.1.1.Norma daxilində AMB-da olan ehtiyat hesabları (sətir 2, sütun 20, Cədvəl A13-A)</t>
  </si>
  <si>
    <t>C9_1_1</t>
  </si>
  <si>
    <t>9.1.2.Müxbir hesablar (sətir 3, Cədvəl A13-A)</t>
  </si>
  <si>
    <t>C9_1_2</t>
  </si>
  <si>
    <t>9.2. (Çıx) Girov qoyulmuş qiymətli kağızlar (sətirlər 7 və 8, Cədvəl A13-A)</t>
  </si>
  <si>
    <t>C9_2</t>
  </si>
  <si>
    <t>10. Kumulyativ məcmu (sətirlər 9 – (9.1+9.2))</t>
  </si>
  <si>
    <t>C10</t>
  </si>
  <si>
    <t xml:space="preserve">11. Hesabat dövrünün son ayına likvid aktivlərin orta gündəlik qalığları (cədvəl M5) </t>
  </si>
  <si>
    <t>C11</t>
  </si>
  <si>
    <t>X</t>
  </si>
  <si>
    <t xml:space="preserve">12. Hesabat dövrünün son ayına öhdəliklərin orta gündəlik qalığı (cədvəl M6) </t>
  </si>
  <si>
    <t>C12</t>
  </si>
  <si>
    <t>13.   Ani likvidlik əmsalı</t>
  </si>
  <si>
    <t>C13</t>
  </si>
  <si>
    <t xml:space="preserve"> ÖDƏNİŞ MÜDDƏTLƏRİNİN BÖLGÜSÜ  31.03.2021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</si>
</sst>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CC"/>
      <name val="Times New Roman"/>
      <family val="1"/>
    </font>
    <font>
      <b/>
      <sz val="10"/>
      <color rgb="FFFFFFCC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vertical="center"/>
      <protection/>
    </xf>
    <xf numFmtId="0" fontId="19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Alignment="1" applyProtection="1">
      <alignment horizontal="right" vertical="center"/>
      <protection/>
    </xf>
    <xf numFmtId="0" fontId="19" fillId="0" borderId="0" xfId="33" applyFont="1" applyAlignment="1">
      <alignment vertical="center"/>
      <protection/>
    </xf>
    <xf numFmtId="0" fontId="19" fillId="0" borderId="0" xfId="34" applyFont="1" applyFill="1" applyAlignment="1" applyProtection="1">
      <alignment vertical="center"/>
      <protection/>
    </xf>
    <xf numFmtId="0" fontId="20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2" fillId="33" borderId="10" xfId="34" applyFont="1" applyFill="1" applyBorder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3" fillId="33" borderId="10" xfId="34" applyFont="1" applyFill="1" applyBorder="1" applyAlignment="1" applyProtection="1">
      <alignment horizontal="right" vertical="center"/>
      <protection/>
    </xf>
    <xf numFmtId="0" fontId="24" fillId="31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2" xfId="34" applyFont="1" applyFill="1" applyBorder="1" applyAlignment="1" applyProtection="1">
      <alignment horizontal="center" vertical="center" wrapText="1"/>
      <protection/>
    </xf>
    <xf numFmtId="0" fontId="24" fillId="34" borderId="13" xfId="34" applyFont="1" applyFill="1" applyBorder="1" applyAlignment="1" applyProtection="1">
      <alignment horizontal="center" vertical="center" wrapText="1"/>
      <protection/>
    </xf>
    <xf numFmtId="0" fontId="24" fillId="34" borderId="14" xfId="34" applyFont="1" applyFill="1" applyBorder="1" applyAlignment="1" applyProtection="1">
      <alignment horizontal="center" vertical="center" wrapText="1"/>
      <protection/>
    </xf>
    <xf numFmtId="0" fontId="24" fillId="34" borderId="15" xfId="34" applyFont="1" applyFill="1" applyBorder="1" applyAlignment="1" applyProtection="1">
      <alignment horizontal="center" vertical="center"/>
      <protection/>
    </xf>
    <xf numFmtId="0" fontId="24" fillId="34" borderId="16" xfId="34" applyFont="1" applyFill="1" applyBorder="1" applyAlignment="1" applyProtection="1">
      <alignment horizontal="center" vertical="center"/>
      <protection/>
    </xf>
    <xf numFmtId="0" fontId="24" fillId="34" borderId="17" xfId="34" applyFont="1" applyFill="1" applyBorder="1" applyAlignment="1" applyProtection="1">
      <alignment horizontal="center" vertical="center"/>
      <protection/>
    </xf>
    <xf numFmtId="49" fontId="24" fillId="34" borderId="11" xfId="34" applyNumberFormat="1" applyFont="1" applyFill="1" applyBorder="1" applyAlignment="1" applyProtection="1">
      <alignment horizontal="center" vertical="center" wrapText="1"/>
      <protection/>
    </xf>
    <xf numFmtId="0" fontId="24" fillId="34" borderId="18" xfId="34" applyFont="1" applyFill="1" applyBorder="1" applyAlignment="1" applyProtection="1">
      <alignment horizontal="center" vertical="center"/>
      <protection/>
    </xf>
    <xf numFmtId="0" fontId="24" fillId="34" borderId="10" xfId="34" applyFont="1" applyFill="1" applyBorder="1" applyAlignment="1" applyProtection="1">
      <alignment horizontal="center" vertical="center"/>
      <protection/>
    </xf>
    <xf numFmtId="0" fontId="24" fillId="34" borderId="19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4" fillId="34" borderId="11" xfId="34" applyFont="1" applyFill="1" applyBorder="1" applyAlignment="1" applyProtection="1">
      <alignment horizontal="center" vertical="center"/>
      <protection/>
    </xf>
    <xf numFmtId="0" fontId="19" fillId="0" borderId="0" xfId="34" applyFont="1" applyFill="1" applyAlignment="1" applyProtection="1">
      <alignment horizontal="center" vertical="center"/>
      <protection/>
    </xf>
    <xf numFmtId="0" fontId="19" fillId="34" borderId="11" xfId="34" applyFont="1" applyFill="1" applyBorder="1" applyAlignment="1" applyProtection="1">
      <alignment vertical="center" wrapText="1"/>
      <protection/>
    </xf>
    <xf numFmtId="0" fontId="19" fillId="34" borderId="11" xfId="34" applyFont="1" applyFill="1" applyBorder="1" applyAlignment="1" applyProtection="1">
      <alignment horizontal="center" vertical="center" wrapText="1"/>
      <protection/>
    </xf>
    <xf numFmtId="2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2" fontId="19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 indent="1"/>
      <protection/>
    </xf>
    <xf numFmtId="0" fontId="19" fillId="34" borderId="11" xfId="34" applyFont="1" applyFill="1" applyBorder="1" applyAlignment="1" applyProtection="1">
      <alignment horizontal="left" vertical="center" wrapText="1" indent="2"/>
      <protection/>
    </xf>
    <xf numFmtId="0" fontId="19" fillId="34" borderId="11" xfId="34" applyFont="1" applyFill="1" applyBorder="1" applyAlignment="1" applyProtection="1">
      <alignment horizontal="left" vertical="center" wrapText="1" indent="1"/>
      <protection/>
    </xf>
    <xf numFmtId="0" fontId="19" fillId="34" borderId="11" xfId="33" applyFont="1" applyFill="1" applyBorder="1" applyAlignment="1" applyProtection="1">
      <alignment horizontal="left" vertical="center" wrapText="1" indent="2"/>
      <protection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/>
      <protection/>
    </xf>
    <xf numFmtId="2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4" applyFont="1" applyFill="1" applyBorder="1" applyAlignment="1" applyProtection="1">
      <alignment vertical="center"/>
      <protection/>
    </xf>
    <xf numFmtId="0" fontId="24" fillId="34" borderId="11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vertical="center" wrapText="1"/>
      <protection/>
    </xf>
    <xf numFmtId="0" fontId="24" fillId="0" borderId="0" xfId="34" applyFont="1" applyFill="1" applyBorder="1" applyAlignment="1" applyProtection="1">
      <alignment horizontal="center" vertical="center" wrapText="1"/>
      <protection/>
    </xf>
    <xf numFmtId="0" fontId="24" fillId="0" borderId="0" xfId="34" applyFont="1" applyFill="1" applyBorder="1" applyAlignment="1" applyProtection="1">
      <alignment horizontal="right" vertical="center" wrapText="1"/>
      <protection/>
    </xf>
    <xf numFmtId="164" fontId="19" fillId="0" borderId="0" xfId="34" applyNumberFormat="1" applyFont="1" applyFill="1" applyBorder="1" applyAlignment="1" applyProtection="1">
      <alignment horizontal="right" vertical="center" wrapText="1"/>
      <protection/>
    </xf>
    <xf numFmtId="0" fontId="21" fillId="33" borderId="0" xfId="34" applyFont="1" applyFill="1" applyBorder="1" applyAlignment="1" applyProtection="1">
      <alignment horizontal="center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24" fillId="0" borderId="10" xfId="34" applyFont="1" applyFill="1" applyBorder="1" applyAlignment="1" applyProtection="1">
      <alignment horizontal="right" vertical="center"/>
      <protection/>
    </xf>
    <xf numFmtId="0" fontId="24" fillId="0" borderId="10" xfId="34" applyFont="1" applyFill="1" applyBorder="1" applyAlignment="1" applyProtection="1">
      <alignment vertical="center"/>
      <protection/>
    </xf>
    <xf numFmtId="0" fontId="19" fillId="0" borderId="0" xfId="34" applyFont="1" applyFill="1" applyBorder="1" applyAlignment="1" applyProtection="1">
      <alignment horizontal="right" vertical="center"/>
      <protection/>
    </xf>
    <xf numFmtId="0" fontId="24" fillId="34" borderId="15" xfId="34" applyFont="1" applyFill="1" applyBorder="1" applyAlignment="1" applyProtection="1">
      <alignment horizontal="center" vertical="center" wrapText="1"/>
      <protection/>
    </xf>
    <xf numFmtId="0" fontId="19" fillId="0" borderId="0" xfId="34" applyFont="1" applyFill="1" applyBorder="1" applyAlignment="1" applyProtection="1">
      <alignment horizontal="center" vertical="center"/>
      <protection/>
    </xf>
    <xf numFmtId="2" fontId="19" fillId="35" borderId="11" xfId="33" applyNumberFormat="1" applyFont="1" applyFill="1" applyBorder="1" applyAlignment="1" applyProtection="1">
      <alignment horizontal="right" vertical="center" wrapText="1"/>
      <protection locked="0"/>
    </xf>
    <xf numFmtId="2" fontId="19" fillId="0" borderId="11" xfId="34" applyNumberFormat="1" applyFont="1" applyFill="1" applyBorder="1" applyAlignment="1" applyProtection="1">
      <alignment vertical="center"/>
      <protection locked="0"/>
    </xf>
    <xf numFmtId="2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19" fillId="34" borderId="20" xfId="33" applyFont="1" applyFill="1" applyBorder="1" applyAlignment="1" applyProtection="1">
      <alignment horizontal="left" vertical="center" wrapText="1" indent="1"/>
      <protection/>
    </xf>
    <xf numFmtId="0" fontId="19" fillId="34" borderId="20" xfId="33" applyFont="1" applyFill="1" applyBorder="1" applyAlignment="1" applyProtection="1">
      <alignment vertical="center" wrapText="1"/>
      <protection/>
    </xf>
    <xf numFmtId="0" fontId="19" fillId="34" borderId="21" xfId="34" applyFont="1" applyFill="1" applyBorder="1" applyAlignment="1" applyProtection="1">
      <alignment vertical="center" wrapText="1"/>
      <protection/>
    </xf>
    <xf numFmtId="2" fontId="19" fillId="0" borderId="21" xfId="34" applyNumberFormat="1" applyFont="1" applyFill="1" applyBorder="1" applyAlignment="1" applyProtection="1">
      <alignment horizontal="right" vertical="center" wrapText="1"/>
      <protection locked="0"/>
    </xf>
    <xf numFmtId="2" fontId="19" fillId="0" borderId="21" xfId="34" applyNumberFormat="1" applyFont="1" applyFill="1" applyBorder="1" applyAlignment="1" applyProtection="1">
      <alignment horizontal="center" vertical="center" wrapText="1"/>
      <protection locked="0"/>
    </xf>
    <xf numFmtId="0" fontId="24" fillId="34" borderId="11" xfId="34" applyFont="1" applyFill="1" applyBorder="1" applyAlignment="1" applyProtection="1">
      <alignment horizontal="center" vertical="center" wrapText="1"/>
      <protection/>
    </xf>
    <xf numFmtId="4" fontId="19" fillId="0" borderId="0" xfId="33" applyNumberFormat="1" applyFont="1" applyFill="1" applyBorder="1" applyAlignment="1" applyProtection="1">
      <alignment horizontal="right" vertical="center" wrapText="1"/>
      <protection/>
    </xf>
    <xf numFmtId="2" fontId="47" fillId="34" borderId="12" xfId="34" applyNumberFormat="1" applyFont="1" applyFill="1" applyBorder="1" applyAlignment="1" applyProtection="1">
      <alignment horizontal="center" vertical="center" wrapText="1"/>
      <protection/>
    </xf>
    <xf numFmtId="2" fontId="47" fillId="34" borderId="14" xfId="34" applyNumberFormat="1" applyFont="1" applyFill="1" applyBorder="1" applyAlignment="1" applyProtection="1">
      <alignment horizontal="center" vertical="center" wrapText="1"/>
      <protection/>
    </xf>
    <xf numFmtId="2" fontId="24" fillId="34" borderId="11" xfId="34" applyNumberFormat="1" applyFont="1" applyFill="1" applyBorder="1" applyAlignment="1" applyProtection="1">
      <alignment horizontal="center" vertical="center"/>
      <protection/>
    </xf>
    <xf numFmtId="2" fontId="24" fillId="34" borderId="11" xfId="34" applyNumberFormat="1" applyFont="1" applyFill="1" applyBorder="1" applyAlignment="1" applyProtection="1">
      <alignment horizontal="center" vertical="center" wrapText="1"/>
      <protection/>
    </xf>
    <xf numFmtId="2" fontId="24" fillId="34" borderId="12" xfId="34" applyNumberFormat="1" applyFont="1" applyFill="1" applyBorder="1" applyAlignment="1" applyProtection="1">
      <alignment horizontal="center" vertical="center" wrapText="1"/>
      <protection/>
    </xf>
    <xf numFmtId="2" fontId="19" fillId="0" borderId="0" xfId="34" applyNumberFormat="1" applyFont="1" applyFill="1" applyBorder="1" applyAlignment="1" applyProtection="1">
      <alignment horizontal="center" vertical="center"/>
      <protection/>
    </xf>
    <xf numFmtId="4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4" fontId="19" fillId="34" borderId="11" xfId="33" applyNumberFormat="1" applyFont="1" applyFill="1" applyBorder="1" applyAlignment="1" applyProtection="1">
      <alignment horizontal="right" vertical="center" wrapText="1"/>
      <protection/>
    </xf>
    <xf numFmtId="4" fontId="19" fillId="0" borderId="11" xfId="33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vertical="center"/>
      <protection locked="0"/>
    </xf>
    <xf numFmtId="4" fontId="19" fillId="34" borderId="11" xfId="33" applyNumberFormat="1" applyFont="1" applyFill="1" applyBorder="1" applyAlignment="1">
      <alignment horizontal="center" vertical="center"/>
      <protection/>
    </xf>
    <xf numFmtId="4" fontId="19" fillId="34" borderId="12" xfId="33" applyNumberFormat="1" applyFont="1" applyFill="1" applyBorder="1" applyAlignment="1">
      <alignment horizontal="center" vertical="center"/>
      <protection/>
    </xf>
    <xf numFmtId="0" fontId="19" fillId="0" borderId="0" xfId="34" applyFont="1" applyFill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nara.orucova\Desktop\HESABATLAR\PRUDENSIAL\prudencial%202021\PRD.v03.1248m03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5">
        <row r="130">
          <cell r="C130">
            <v>9453.348</v>
          </cell>
        </row>
      </sheetData>
      <sheetData sheetId="12">
        <row r="243">
          <cell r="J243">
            <v>723.08758</v>
          </cell>
        </row>
        <row r="244">
          <cell r="J244">
            <v>0</v>
          </cell>
        </row>
        <row r="525">
          <cell r="J525">
            <v>0</v>
          </cell>
        </row>
        <row r="526">
          <cell r="J526">
            <v>0</v>
          </cell>
        </row>
      </sheetData>
      <sheetData sheetId="26">
        <row r="44">
          <cell r="J44">
            <v>7777.839543870968</v>
          </cell>
        </row>
      </sheetData>
      <sheetData sheetId="27">
        <row r="42">
          <cell r="F42">
            <v>898.1291251612905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7"/>
  <sheetViews>
    <sheetView tabSelected="1" zoomScalePageLayoutView="0" workbookViewId="0" topLeftCell="AG97">
      <selection activeCell="A4" sqref="A4"/>
    </sheetView>
  </sheetViews>
  <sheetFormatPr defaultColWidth="9.140625" defaultRowHeight="15"/>
  <cols>
    <col min="1" max="1" width="45.00390625" style="5" customWidth="1"/>
    <col min="2" max="2" width="7.7109375" style="29" bestFit="1" customWidth="1"/>
    <col min="3" max="3" width="13.28125" style="78" customWidth="1"/>
    <col min="4" max="4" width="13.28125" style="29" customWidth="1"/>
    <col min="5" max="40" width="13.28125" style="5" customWidth="1"/>
    <col min="41" max="41" width="16.00390625" style="5" customWidth="1"/>
    <col min="42" max="42" width="13.28125" style="5" customWidth="1"/>
    <col min="43" max="43" width="10.8515625" style="5" bestFit="1" customWidth="1"/>
    <col min="44" max="44" width="12.7109375" style="5" bestFit="1" customWidth="1"/>
    <col min="45" max="45" width="8.8515625" style="5" customWidth="1"/>
    <col min="46" max="16384" width="9.140625" style="5" customWidth="1"/>
  </cols>
  <sheetData>
    <row r="1" spans="1:5" ht="12.75">
      <c r="A1" s="1"/>
      <c r="B1" s="2"/>
      <c r="C1" s="3"/>
      <c r="D1" s="4"/>
      <c r="E1" s="4"/>
    </row>
    <row r="2" ht="12.75"/>
    <row r="3" spans="1:42" ht="18.75">
      <c r="A3" s="6" t="s">
        <v>200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2:45" ht="13.5">
      <c r="B5" s="9"/>
      <c r="C5" s="10"/>
      <c r="D5" s="9"/>
      <c r="E5" s="9"/>
      <c r="F5" s="9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R5" s="12" t="s">
        <v>0</v>
      </c>
      <c r="AS5" s="12"/>
    </row>
    <row r="6" spans="1:45" ht="17.25" customHeight="1">
      <c r="A6" s="13" t="s">
        <v>1</v>
      </c>
      <c r="B6" s="14"/>
      <c r="C6" s="15" t="s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18" t="s">
        <v>3</v>
      </c>
      <c r="AR6" s="19"/>
      <c r="AS6" s="20"/>
    </row>
    <row r="7" spans="1:45" ht="12.75">
      <c r="A7" s="13"/>
      <c r="B7" s="14"/>
      <c r="C7" s="13" t="s">
        <v>4</v>
      </c>
      <c r="D7" s="13"/>
      <c r="E7" s="21" t="s">
        <v>5</v>
      </c>
      <c r="F7" s="21"/>
      <c r="G7" s="21" t="s">
        <v>6</v>
      </c>
      <c r="H7" s="21"/>
      <c r="I7" s="13" t="s">
        <v>7</v>
      </c>
      <c r="J7" s="13"/>
      <c r="K7" s="13" t="s">
        <v>8</v>
      </c>
      <c r="L7" s="13"/>
      <c r="M7" s="13" t="s">
        <v>9</v>
      </c>
      <c r="N7" s="13"/>
      <c r="O7" s="13" t="s">
        <v>10</v>
      </c>
      <c r="P7" s="13"/>
      <c r="Q7" s="13" t="s">
        <v>11</v>
      </c>
      <c r="R7" s="13"/>
      <c r="S7" s="13" t="s">
        <v>12</v>
      </c>
      <c r="T7" s="13"/>
      <c r="U7" s="13" t="s">
        <v>13</v>
      </c>
      <c r="V7" s="13"/>
      <c r="W7" s="13" t="s">
        <v>14</v>
      </c>
      <c r="X7" s="13"/>
      <c r="Y7" s="13" t="s">
        <v>15</v>
      </c>
      <c r="Z7" s="13"/>
      <c r="AA7" s="13" t="s">
        <v>16</v>
      </c>
      <c r="AB7" s="13"/>
      <c r="AC7" s="13" t="s">
        <v>17</v>
      </c>
      <c r="AD7" s="13"/>
      <c r="AE7" s="13" t="s">
        <v>18</v>
      </c>
      <c r="AF7" s="13"/>
      <c r="AG7" s="13" t="s">
        <v>19</v>
      </c>
      <c r="AH7" s="13"/>
      <c r="AI7" s="15" t="s">
        <v>20</v>
      </c>
      <c r="AJ7" s="17"/>
      <c r="AK7" s="15" t="s">
        <v>21</v>
      </c>
      <c r="AL7" s="17"/>
      <c r="AM7" s="15" t="s">
        <v>22</v>
      </c>
      <c r="AN7" s="17"/>
      <c r="AO7" s="13" t="s">
        <v>23</v>
      </c>
      <c r="AP7" s="13"/>
      <c r="AQ7" s="22"/>
      <c r="AR7" s="23"/>
      <c r="AS7" s="24"/>
    </row>
    <row r="8" spans="1:45" ht="12.75">
      <c r="A8" s="13">
        <v>1</v>
      </c>
      <c r="B8" s="14"/>
      <c r="C8" s="13">
        <v>2</v>
      </c>
      <c r="D8" s="13"/>
      <c r="E8" s="13">
        <v>3</v>
      </c>
      <c r="F8" s="14"/>
      <c r="G8" s="13">
        <v>4</v>
      </c>
      <c r="H8" s="13"/>
      <c r="I8" s="13">
        <v>5</v>
      </c>
      <c r="J8" s="14"/>
      <c r="K8" s="13">
        <v>6</v>
      </c>
      <c r="L8" s="13"/>
      <c r="M8" s="13">
        <v>7</v>
      </c>
      <c r="N8" s="14"/>
      <c r="O8" s="13">
        <v>8</v>
      </c>
      <c r="P8" s="13"/>
      <c r="Q8" s="13">
        <v>9</v>
      </c>
      <c r="R8" s="14"/>
      <c r="S8" s="13">
        <v>10</v>
      </c>
      <c r="T8" s="13"/>
      <c r="U8" s="13">
        <v>11</v>
      </c>
      <c r="V8" s="14"/>
      <c r="W8" s="13">
        <v>12</v>
      </c>
      <c r="X8" s="13"/>
      <c r="Y8" s="13">
        <v>13</v>
      </c>
      <c r="Z8" s="14"/>
      <c r="AA8" s="13">
        <v>14</v>
      </c>
      <c r="AB8" s="13"/>
      <c r="AC8" s="13">
        <v>15</v>
      </c>
      <c r="AD8" s="14"/>
      <c r="AE8" s="13">
        <v>16</v>
      </c>
      <c r="AF8" s="13"/>
      <c r="AG8" s="13">
        <v>17</v>
      </c>
      <c r="AH8" s="14"/>
      <c r="AI8" s="13">
        <v>18</v>
      </c>
      <c r="AJ8" s="13"/>
      <c r="AK8" s="13">
        <v>19</v>
      </c>
      <c r="AL8" s="14"/>
      <c r="AM8" s="13">
        <v>20</v>
      </c>
      <c r="AN8" s="13"/>
      <c r="AO8" s="13">
        <v>21</v>
      </c>
      <c r="AP8" s="14"/>
      <c r="AQ8" s="25">
        <v>22</v>
      </c>
      <c r="AR8" s="25">
        <v>23</v>
      </c>
      <c r="AS8" s="25">
        <v>24</v>
      </c>
    </row>
    <row r="9" spans="1:45" s="29" customFormat="1" ht="44.25" customHeight="1">
      <c r="A9" s="26"/>
      <c r="B9" s="27"/>
      <c r="C9" s="28" t="s">
        <v>23</v>
      </c>
      <c r="D9" s="26" t="s">
        <v>24</v>
      </c>
      <c r="E9" s="28" t="s">
        <v>23</v>
      </c>
      <c r="F9" s="26" t="s">
        <v>24</v>
      </c>
      <c r="G9" s="28" t="s">
        <v>23</v>
      </c>
      <c r="H9" s="26" t="s">
        <v>24</v>
      </c>
      <c r="I9" s="28" t="s">
        <v>23</v>
      </c>
      <c r="J9" s="26" t="s">
        <v>24</v>
      </c>
      <c r="K9" s="28" t="s">
        <v>23</v>
      </c>
      <c r="L9" s="26" t="s">
        <v>24</v>
      </c>
      <c r="M9" s="28" t="s">
        <v>23</v>
      </c>
      <c r="N9" s="26" t="s">
        <v>24</v>
      </c>
      <c r="O9" s="28" t="s">
        <v>23</v>
      </c>
      <c r="P9" s="26" t="s">
        <v>24</v>
      </c>
      <c r="Q9" s="28" t="s">
        <v>23</v>
      </c>
      <c r="R9" s="26" t="s">
        <v>24</v>
      </c>
      <c r="S9" s="28" t="s">
        <v>23</v>
      </c>
      <c r="T9" s="26" t="s">
        <v>24</v>
      </c>
      <c r="U9" s="28" t="s">
        <v>23</v>
      </c>
      <c r="V9" s="26" t="s">
        <v>24</v>
      </c>
      <c r="W9" s="28" t="s">
        <v>23</v>
      </c>
      <c r="X9" s="26" t="s">
        <v>24</v>
      </c>
      <c r="Y9" s="28" t="s">
        <v>23</v>
      </c>
      <c r="Z9" s="26" t="s">
        <v>24</v>
      </c>
      <c r="AA9" s="28" t="s">
        <v>23</v>
      </c>
      <c r="AB9" s="26" t="s">
        <v>24</v>
      </c>
      <c r="AC9" s="28" t="s">
        <v>23</v>
      </c>
      <c r="AD9" s="26" t="s">
        <v>24</v>
      </c>
      <c r="AE9" s="28" t="s">
        <v>23</v>
      </c>
      <c r="AF9" s="26" t="s">
        <v>24</v>
      </c>
      <c r="AG9" s="28" t="s">
        <v>23</v>
      </c>
      <c r="AH9" s="26" t="s">
        <v>24</v>
      </c>
      <c r="AI9" s="28" t="s">
        <v>23</v>
      </c>
      <c r="AJ9" s="26" t="s">
        <v>24</v>
      </c>
      <c r="AK9" s="28" t="s">
        <v>23</v>
      </c>
      <c r="AL9" s="26" t="s">
        <v>24</v>
      </c>
      <c r="AM9" s="28" t="s">
        <v>23</v>
      </c>
      <c r="AN9" s="26" t="s">
        <v>24</v>
      </c>
      <c r="AO9" s="28" t="s">
        <v>23</v>
      </c>
      <c r="AP9" s="26" t="s">
        <v>25</v>
      </c>
      <c r="AQ9" s="26" t="s">
        <v>26</v>
      </c>
      <c r="AR9" s="26" t="s">
        <v>27</v>
      </c>
      <c r="AS9" s="26" t="s">
        <v>28</v>
      </c>
    </row>
    <row r="10" spans="1:45" ht="25.5">
      <c r="A10" s="30" t="s">
        <v>29</v>
      </c>
      <c r="B10" s="31" t="s">
        <v>30</v>
      </c>
      <c r="C10" s="32">
        <v>179.11183</v>
      </c>
      <c r="D10" s="32">
        <v>32.00948</v>
      </c>
      <c r="E10" s="33">
        <v>0</v>
      </c>
      <c r="F10" s="33"/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4">
        <f aca="true" t="shared" si="0" ref="AO10:AP48">C10+E10+G10+I10+K10+M10+O10+Q10+S10+U10+W10+Y10+AA10+AC10+AE10+AG10+AI10+AK10+AM10</f>
        <v>179.11183</v>
      </c>
      <c r="AP10" s="34">
        <f t="shared" si="0"/>
        <v>32.00948</v>
      </c>
      <c r="AQ10" s="32"/>
      <c r="AR10" s="32"/>
      <c r="AS10" s="32">
        <v>179.11183</v>
      </c>
    </row>
    <row r="11" spans="1:45" ht="25.5">
      <c r="A11" s="30" t="s">
        <v>31</v>
      </c>
      <c r="B11" s="31" t="s">
        <v>32</v>
      </c>
      <c r="C11" s="32">
        <f>1148.69361-AM11</f>
        <v>1142.11161</v>
      </c>
      <c r="D11" s="32">
        <f>12.04362-AN11</f>
        <v>7.854620000000001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>
        <v>6.582</v>
      </c>
      <c r="AN11" s="32">
        <v>4.189</v>
      </c>
      <c r="AO11" s="34">
        <f t="shared" si="0"/>
        <v>1148.69361</v>
      </c>
      <c r="AP11" s="34">
        <f t="shared" si="0"/>
        <v>12.04362</v>
      </c>
      <c r="AQ11" s="32"/>
      <c r="AR11" s="32"/>
      <c r="AS11" s="32">
        <v>1148.69361</v>
      </c>
    </row>
    <row r="12" spans="1:45" ht="13.5" customHeight="1">
      <c r="A12" s="30" t="s">
        <v>33</v>
      </c>
      <c r="B12" s="31" t="s">
        <v>34</v>
      </c>
      <c r="C12" s="34">
        <f aca="true" t="shared" si="1" ref="C12:AN12">C13+C14</f>
        <v>248.80238000000003</v>
      </c>
      <c r="D12" s="34">
        <f t="shared" si="1"/>
        <v>28.57607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4">
        <f t="shared" si="1"/>
        <v>0</v>
      </c>
      <c r="AF12" s="34">
        <f t="shared" si="1"/>
        <v>0</v>
      </c>
      <c r="AG12" s="34">
        <f t="shared" si="1"/>
        <v>0</v>
      </c>
      <c r="AH12" s="34">
        <f t="shared" si="1"/>
        <v>0</v>
      </c>
      <c r="AI12" s="34">
        <f t="shared" si="1"/>
        <v>0</v>
      </c>
      <c r="AJ12" s="34">
        <f t="shared" si="1"/>
        <v>0</v>
      </c>
      <c r="AK12" s="34">
        <f t="shared" si="1"/>
        <v>0</v>
      </c>
      <c r="AL12" s="34">
        <f t="shared" si="1"/>
        <v>0</v>
      </c>
      <c r="AM12" s="34">
        <f t="shared" si="1"/>
        <v>0</v>
      </c>
      <c r="AN12" s="34">
        <f t="shared" si="1"/>
        <v>0</v>
      </c>
      <c r="AO12" s="34">
        <f t="shared" si="0"/>
        <v>248.80238000000003</v>
      </c>
      <c r="AP12" s="34">
        <f t="shared" si="0"/>
        <v>28.57607</v>
      </c>
      <c r="AQ12" s="34">
        <f>AQ13+AQ14</f>
        <v>0.63821</v>
      </c>
      <c r="AR12" s="34">
        <f>AR13+AR14</f>
        <v>0</v>
      </c>
      <c r="AS12" s="34">
        <f>AS13+AS14</f>
        <v>248.16417</v>
      </c>
    </row>
    <row r="13" spans="1:45" ht="13.5" customHeight="1">
      <c r="A13" s="35" t="s">
        <v>35</v>
      </c>
      <c r="B13" s="31" t="s">
        <v>36</v>
      </c>
      <c r="C13" s="32">
        <v>220.22631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4">
        <f t="shared" si="0"/>
        <v>220.22631</v>
      </c>
      <c r="AP13" s="34">
        <f t="shared" si="0"/>
        <v>0</v>
      </c>
      <c r="AQ13" s="32"/>
      <c r="AR13" s="32"/>
      <c r="AS13" s="32">
        <v>220.22631</v>
      </c>
    </row>
    <row r="14" spans="1:45" ht="13.5" customHeight="1">
      <c r="A14" s="35" t="s">
        <v>37</v>
      </c>
      <c r="B14" s="31" t="s">
        <v>38</v>
      </c>
      <c r="C14" s="32">
        <v>28.57607</v>
      </c>
      <c r="D14" s="32">
        <v>28.57607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4">
        <f t="shared" si="0"/>
        <v>28.57607</v>
      </c>
      <c r="AP14" s="34">
        <f t="shared" si="0"/>
        <v>28.57607</v>
      </c>
      <c r="AQ14" s="32">
        <v>0.63821</v>
      </c>
      <c r="AR14" s="32"/>
      <c r="AS14" s="32">
        <f>28.57607-AQ14</f>
        <v>27.93786</v>
      </c>
    </row>
    <row r="15" spans="1:45" ht="38.25">
      <c r="A15" s="30" t="s">
        <v>39</v>
      </c>
      <c r="B15" s="31" t="s">
        <v>40</v>
      </c>
      <c r="C15" s="32"/>
      <c r="D15" s="32"/>
      <c r="E15" s="32"/>
      <c r="F15" s="32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4">
        <f t="shared" si="0"/>
        <v>0</v>
      </c>
      <c r="AP15" s="34">
        <f t="shared" si="0"/>
        <v>0</v>
      </c>
      <c r="AQ15" s="32"/>
      <c r="AR15" s="32"/>
      <c r="AS15" s="32"/>
    </row>
    <row r="16" spans="1:45" ht="29.25" customHeight="1">
      <c r="A16" s="30" t="s">
        <v>41</v>
      </c>
      <c r="B16" s="31" t="s">
        <v>42</v>
      </c>
      <c r="C16" s="34">
        <f aca="true" t="shared" si="2" ref="C16:AN16">C17+C20</f>
        <v>0</v>
      </c>
      <c r="D16" s="34">
        <f t="shared" si="2"/>
        <v>0</v>
      </c>
      <c r="E16" s="34">
        <f t="shared" si="2"/>
        <v>0</v>
      </c>
      <c r="F16" s="34">
        <f t="shared" si="2"/>
        <v>0</v>
      </c>
      <c r="G16" s="34">
        <f t="shared" si="2"/>
        <v>0</v>
      </c>
      <c r="H16" s="34">
        <f t="shared" si="2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34">
        <f t="shared" si="2"/>
        <v>0</v>
      </c>
      <c r="AG16" s="34">
        <f t="shared" si="2"/>
        <v>0</v>
      </c>
      <c r="AH16" s="34">
        <f t="shared" si="2"/>
        <v>0</v>
      </c>
      <c r="AI16" s="34">
        <f t="shared" si="2"/>
        <v>0</v>
      </c>
      <c r="AJ16" s="34">
        <f t="shared" si="2"/>
        <v>0</v>
      </c>
      <c r="AK16" s="34">
        <f t="shared" si="2"/>
        <v>0</v>
      </c>
      <c r="AL16" s="34">
        <f t="shared" si="2"/>
        <v>0</v>
      </c>
      <c r="AM16" s="34">
        <f t="shared" si="2"/>
        <v>0</v>
      </c>
      <c r="AN16" s="34">
        <f t="shared" si="2"/>
        <v>0</v>
      </c>
      <c r="AO16" s="34">
        <f t="shared" si="0"/>
        <v>0</v>
      </c>
      <c r="AP16" s="34">
        <f t="shared" si="0"/>
        <v>0</v>
      </c>
      <c r="AQ16" s="34">
        <f>AQ17+AQ20</f>
        <v>0</v>
      </c>
      <c r="AR16" s="34">
        <f>AR17+AR20</f>
        <v>0</v>
      </c>
      <c r="AS16" s="34">
        <f>AS17+AS20</f>
        <v>0</v>
      </c>
    </row>
    <row r="17" spans="1:45" ht="13.5" customHeight="1">
      <c r="A17" s="35" t="s">
        <v>43</v>
      </c>
      <c r="B17" s="31" t="s">
        <v>44</v>
      </c>
      <c r="C17" s="34">
        <f aca="true" t="shared" si="3" ref="C17:AN17">C18+C19</f>
        <v>0</v>
      </c>
      <c r="D17" s="34">
        <f t="shared" si="3"/>
        <v>0</v>
      </c>
      <c r="E17" s="34">
        <f t="shared" si="3"/>
        <v>0</v>
      </c>
      <c r="F17" s="34">
        <f t="shared" si="3"/>
        <v>0</v>
      </c>
      <c r="G17" s="34">
        <f t="shared" si="3"/>
        <v>0</v>
      </c>
      <c r="H17" s="34">
        <f t="shared" si="3"/>
        <v>0</v>
      </c>
      <c r="I17" s="34">
        <f t="shared" si="3"/>
        <v>0</v>
      </c>
      <c r="J17" s="34">
        <f t="shared" si="3"/>
        <v>0</v>
      </c>
      <c r="K17" s="34">
        <f t="shared" si="3"/>
        <v>0</v>
      </c>
      <c r="L17" s="34">
        <f t="shared" si="3"/>
        <v>0</v>
      </c>
      <c r="M17" s="34">
        <f t="shared" si="3"/>
        <v>0</v>
      </c>
      <c r="N17" s="34">
        <f t="shared" si="3"/>
        <v>0</v>
      </c>
      <c r="O17" s="34">
        <f t="shared" si="3"/>
        <v>0</v>
      </c>
      <c r="P17" s="34">
        <f t="shared" si="3"/>
        <v>0</v>
      </c>
      <c r="Q17" s="34">
        <f t="shared" si="3"/>
        <v>0</v>
      </c>
      <c r="R17" s="34">
        <f t="shared" si="3"/>
        <v>0</v>
      </c>
      <c r="S17" s="34">
        <f t="shared" si="3"/>
        <v>0</v>
      </c>
      <c r="T17" s="34">
        <f t="shared" si="3"/>
        <v>0</v>
      </c>
      <c r="U17" s="34">
        <f t="shared" si="3"/>
        <v>0</v>
      </c>
      <c r="V17" s="34">
        <f t="shared" si="3"/>
        <v>0</v>
      </c>
      <c r="W17" s="34">
        <f t="shared" si="3"/>
        <v>0</v>
      </c>
      <c r="X17" s="34">
        <f t="shared" si="3"/>
        <v>0</v>
      </c>
      <c r="Y17" s="34">
        <f t="shared" si="3"/>
        <v>0</v>
      </c>
      <c r="Z17" s="34">
        <f t="shared" si="3"/>
        <v>0</v>
      </c>
      <c r="AA17" s="34">
        <f t="shared" si="3"/>
        <v>0</v>
      </c>
      <c r="AB17" s="34">
        <f t="shared" si="3"/>
        <v>0</v>
      </c>
      <c r="AC17" s="34">
        <f t="shared" si="3"/>
        <v>0</v>
      </c>
      <c r="AD17" s="34">
        <f t="shared" si="3"/>
        <v>0</v>
      </c>
      <c r="AE17" s="34">
        <f t="shared" si="3"/>
        <v>0</v>
      </c>
      <c r="AF17" s="34">
        <f t="shared" si="3"/>
        <v>0</v>
      </c>
      <c r="AG17" s="34">
        <f t="shared" si="3"/>
        <v>0</v>
      </c>
      <c r="AH17" s="34">
        <f t="shared" si="3"/>
        <v>0</v>
      </c>
      <c r="AI17" s="34">
        <f t="shared" si="3"/>
        <v>0</v>
      </c>
      <c r="AJ17" s="34">
        <f t="shared" si="3"/>
        <v>0</v>
      </c>
      <c r="AK17" s="34">
        <f t="shared" si="3"/>
        <v>0</v>
      </c>
      <c r="AL17" s="34">
        <f t="shared" si="3"/>
        <v>0</v>
      </c>
      <c r="AM17" s="34">
        <f t="shared" si="3"/>
        <v>0</v>
      </c>
      <c r="AN17" s="34">
        <f t="shared" si="3"/>
        <v>0</v>
      </c>
      <c r="AO17" s="34">
        <f t="shared" si="0"/>
        <v>0</v>
      </c>
      <c r="AP17" s="34">
        <f t="shared" si="0"/>
        <v>0</v>
      </c>
      <c r="AQ17" s="34">
        <f>AQ18+AQ19</f>
        <v>0</v>
      </c>
      <c r="AR17" s="34">
        <f>AR18+AR19</f>
        <v>0</v>
      </c>
      <c r="AS17" s="34">
        <f>AS18+AS19</f>
        <v>0</v>
      </c>
    </row>
    <row r="18" spans="1:45" ht="13.5" customHeight="1">
      <c r="A18" s="36" t="s">
        <v>45</v>
      </c>
      <c r="B18" s="31" t="s">
        <v>46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4">
        <f t="shared" si="0"/>
        <v>0</v>
      </c>
      <c r="AP18" s="34">
        <f t="shared" si="0"/>
        <v>0</v>
      </c>
      <c r="AQ18" s="32"/>
      <c r="AR18" s="32"/>
      <c r="AS18" s="32"/>
    </row>
    <row r="19" spans="1:45" ht="13.5" customHeight="1">
      <c r="A19" s="36" t="s">
        <v>47</v>
      </c>
      <c r="B19" s="31" t="s">
        <v>48</v>
      </c>
      <c r="C19" s="34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2"/>
      <c r="AN19" s="32"/>
      <c r="AO19" s="34">
        <f t="shared" si="0"/>
        <v>0</v>
      </c>
      <c r="AP19" s="34">
        <f t="shared" si="0"/>
        <v>0</v>
      </c>
      <c r="AQ19" s="32"/>
      <c r="AR19" s="32"/>
      <c r="AS19" s="32"/>
    </row>
    <row r="20" spans="1:45" ht="13.5" customHeight="1">
      <c r="A20" s="37" t="s">
        <v>49</v>
      </c>
      <c r="B20" s="31" t="s">
        <v>50</v>
      </c>
      <c r="C20" s="34">
        <f aca="true" t="shared" si="4" ref="C20:AN20">C21+C22</f>
        <v>0</v>
      </c>
      <c r="D20" s="34">
        <f t="shared" si="4"/>
        <v>0</v>
      </c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  <c r="N20" s="34">
        <f t="shared" si="4"/>
        <v>0</v>
      </c>
      <c r="O20" s="34">
        <f t="shared" si="4"/>
        <v>0</v>
      </c>
      <c r="P20" s="34">
        <f t="shared" si="4"/>
        <v>0</v>
      </c>
      <c r="Q20" s="34">
        <f t="shared" si="4"/>
        <v>0</v>
      </c>
      <c r="R20" s="34">
        <f t="shared" si="4"/>
        <v>0</v>
      </c>
      <c r="S20" s="34">
        <f t="shared" si="4"/>
        <v>0</v>
      </c>
      <c r="T20" s="34">
        <f t="shared" si="4"/>
        <v>0</v>
      </c>
      <c r="U20" s="34">
        <f t="shared" si="4"/>
        <v>0</v>
      </c>
      <c r="V20" s="34">
        <f t="shared" si="4"/>
        <v>0</v>
      </c>
      <c r="W20" s="34">
        <f t="shared" si="4"/>
        <v>0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4">
        <f t="shared" si="4"/>
        <v>0</v>
      </c>
      <c r="AB20" s="34">
        <f t="shared" si="4"/>
        <v>0</v>
      </c>
      <c r="AC20" s="34">
        <f t="shared" si="4"/>
        <v>0</v>
      </c>
      <c r="AD20" s="34">
        <f t="shared" si="4"/>
        <v>0</v>
      </c>
      <c r="AE20" s="34">
        <f t="shared" si="4"/>
        <v>0</v>
      </c>
      <c r="AF20" s="34">
        <f t="shared" si="4"/>
        <v>0</v>
      </c>
      <c r="AG20" s="34">
        <f t="shared" si="4"/>
        <v>0</v>
      </c>
      <c r="AH20" s="34">
        <f t="shared" si="4"/>
        <v>0</v>
      </c>
      <c r="AI20" s="34">
        <f t="shared" si="4"/>
        <v>0</v>
      </c>
      <c r="AJ20" s="34">
        <f>AJ21+AJ22</f>
        <v>0</v>
      </c>
      <c r="AK20" s="34">
        <f t="shared" si="4"/>
        <v>0</v>
      </c>
      <c r="AL20" s="34">
        <f t="shared" si="4"/>
        <v>0</v>
      </c>
      <c r="AM20" s="34">
        <f t="shared" si="4"/>
        <v>0</v>
      </c>
      <c r="AN20" s="34">
        <f t="shared" si="4"/>
        <v>0</v>
      </c>
      <c r="AO20" s="34">
        <f t="shared" si="0"/>
        <v>0</v>
      </c>
      <c r="AP20" s="34">
        <f t="shared" si="0"/>
        <v>0</v>
      </c>
      <c r="AQ20" s="34">
        <f>AQ21+AQ22</f>
        <v>0</v>
      </c>
      <c r="AR20" s="34">
        <f>AR21+AR22</f>
        <v>0</v>
      </c>
      <c r="AS20" s="34">
        <f>AS21+AS22</f>
        <v>0</v>
      </c>
    </row>
    <row r="21" spans="1:45" ht="13.5" customHeight="1">
      <c r="A21" s="36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4">
        <f t="shared" si="0"/>
        <v>0</v>
      </c>
      <c r="AP21" s="34">
        <f t="shared" si="0"/>
        <v>0</v>
      </c>
      <c r="AQ21" s="32"/>
      <c r="AR21" s="32"/>
      <c r="AS21" s="32"/>
    </row>
    <row r="22" spans="1:45" ht="13.5" customHeight="1">
      <c r="A22" s="36" t="s">
        <v>53</v>
      </c>
      <c r="B22" s="31" t="s">
        <v>54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2"/>
      <c r="AN22" s="32"/>
      <c r="AO22" s="34">
        <f t="shared" si="0"/>
        <v>0</v>
      </c>
      <c r="AP22" s="34">
        <f t="shared" si="0"/>
        <v>0</v>
      </c>
      <c r="AQ22" s="33">
        <v>0</v>
      </c>
      <c r="AR22" s="33">
        <v>0</v>
      </c>
      <c r="AS22" s="33">
        <v>0</v>
      </c>
    </row>
    <row r="23" spans="1:45" ht="13.5" customHeight="1">
      <c r="A23" s="30" t="s">
        <v>55</v>
      </c>
      <c r="B23" s="31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>
        <f t="shared" si="0"/>
        <v>0</v>
      </c>
      <c r="AP23" s="34">
        <f t="shared" si="0"/>
        <v>0</v>
      </c>
      <c r="AQ23" s="32"/>
      <c r="AR23" s="32"/>
      <c r="AS23" s="32"/>
    </row>
    <row r="24" spans="1:45" ht="28.5" customHeight="1">
      <c r="A24" s="30" t="s">
        <v>57</v>
      </c>
      <c r="B24" s="31" t="s">
        <v>58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>
        <v>1545.08</v>
      </c>
      <c r="AJ24" s="32"/>
      <c r="AK24" s="32">
        <f>1537.0656+715.12+1414+715.0311</f>
        <v>4381.2167</v>
      </c>
      <c r="AL24" s="32"/>
      <c r="AM24" s="32"/>
      <c r="AN24" s="32"/>
      <c r="AO24" s="34">
        <f t="shared" si="0"/>
        <v>5926.2967</v>
      </c>
      <c r="AP24" s="34">
        <f t="shared" si="0"/>
        <v>0</v>
      </c>
      <c r="AQ24" s="32">
        <v>5926.2967</v>
      </c>
      <c r="AR24" s="32"/>
      <c r="AS24" s="32"/>
    </row>
    <row r="25" spans="1:45" ht="28.5" customHeight="1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4">
        <f t="shared" si="0"/>
        <v>0</v>
      </c>
      <c r="AP25" s="34">
        <f t="shared" si="0"/>
        <v>0</v>
      </c>
      <c r="AQ25" s="32"/>
      <c r="AR25" s="32"/>
      <c r="AS25" s="32"/>
    </row>
    <row r="26" spans="1:45" ht="29.25" customHeight="1">
      <c r="A26" s="30" t="s">
        <v>61</v>
      </c>
      <c r="B26" s="31" t="s">
        <v>62</v>
      </c>
      <c r="C26" s="34">
        <f aca="true" t="shared" si="5" ref="C26:AN26">C27+C30</f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 t="shared" si="5"/>
        <v>0</v>
      </c>
      <c r="M26" s="34">
        <f t="shared" si="5"/>
        <v>0</v>
      </c>
      <c r="N26" s="34">
        <f t="shared" si="5"/>
        <v>0</v>
      </c>
      <c r="O26" s="34">
        <f t="shared" si="5"/>
        <v>0</v>
      </c>
      <c r="P26" s="34">
        <f t="shared" si="5"/>
        <v>0</v>
      </c>
      <c r="Q26" s="34">
        <f t="shared" si="5"/>
        <v>0</v>
      </c>
      <c r="R26" s="34">
        <f t="shared" si="5"/>
        <v>0</v>
      </c>
      <c r="S26" s="34">
        <f t="shared" si="5"/>
        <v>0</v>
      </c>
      <c r="T26" s="34">
        <f t="shared" si="5"/>
        <v>0</v>
      </c>
      <c r="U26" s="34">
        <f t="shared" si="5"/>
        <v>0</v>
      </c>
      <c r="V26" s="34">
        <f t="shared" si="5"/>
        <v>0</v>
      </c>
      <c r="W26" s="34">
        <f t="shared" si="5"/>
        <v>0</v>
      </c>
      <c r="X26" s="34">
        <f t="shared" si="5"/>
        <v>0</v>
      </c>
      <c r="Y26" s="34">
        <f t="shared" si="5"/>
        <v>0</v>
      </c>
      <c r="Z26" s="34">
        <f t="shared" si="5"/>
        <v>0</v>
      </c>
      <c r="AA26" s="34">
        <f t="shared" si="5"/>
        <v>0</v>
      </c>
      <c r="AB26" s="34">
        <f t="shared" si="5"/>
        <v>0</v>
      </c>
      <c r="AC26" s="34">
        <f t="shared" si="5"/>
        <v>0</v>
      </c>
      <c r="AD26" s="34">
        <f t="shared" si="5"/>
        <v>0</v>
      </c>
      <c r="AE26" s="34">
        <f t="shared" si="5"/>
        <v>0</v>
      </c>
      <c r="AF26" s="34">
        <f t="shared" si="5"/>
        <v>0</v>
      </c>
      <c r="AG26" s="34">
        <f t="shared" si="5"/>
        <v>0</v>
      </c>
      <c r="AH26" s="34">
        <f t="shared" si="5"/>
        <v>0</v>
      </c>
      <c r="AI26" s="34">
        <f t="shared" si="5"/>
        <v>0</v>
      </c>
      <c r="AJ26" s="34">
        <f t="shared" si="5"/>
        <v>0</v>
      </c>
      <c r="AK26" s="34">
        <f t="shared" si="5"/>
        <v>0</v>
      </c>
      <c r="AL26" s="34">
        <f t="shared" si="5"/>
        <v>0</v>
      </c>
      <c r="AM26" s="34">
        <f t="shared" si="5"/>
        <v>0</v>
      </c>
      <c r="AN26" s="34">
        <f t="shared" si="5"/>
        <v>0</v>
      </c>
      <c r="AO26" s="34">
        <f t="shared" si="0"/>
        <v>0</v>
      </c>
      <c r="AP26" s="34">
        <f t="shared" si="0"/>
        <v>0</v>
      </c>
      <c r="AQ26" s="34">
        <f>AQ27+AQ30</f>
        <v>0</v>
      </c>
      <c r="AR26" s="34">
        <f>AR27+AR30</f>
        <v>0</v>
      </c>
      <c r="AS26" s="34">
        <f>AS27+AS30</f>
        <v>0</v>
      </c>
    </row>
    <row r="27" spans="1:45" ht="13.5" customHeight="1">
      <c r="A27" s="37" t="s">
        <v>63</v>
      </c>
      <c r="B27" s="31" t="s">
        <v>64</v>
      </c>
      <c r="C27" s="34">
        <f aca="true" t="shared" si="6" ref="C27:AN27">C28+C29</f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  <c r="I27" s="34">
        <f t="shared" si="6"/>
        <v>0</v>
      </c>
      <c r="J27" s="34">
        <f t="shared" si="6"/>
        <v>0</v>
      </c>
      <c r="K27" s="34">
        <f t="shared" si="6"/>
        <v>0</v>
      </c>
      <c r="L27" s="34">
        <f t="shared" si="6"/>
        <v>0</v>
      </c>
      <c r="M27" s="34">
        <f t="shared" si="6"/>
        <v>0</v>
      </c>
      <c r="N27" s="34">
        <f t="shared" si="6"/>
        <v>0</v>
      </c>
      <c r="O27" s="34">
        <f t="shared" si="6"/>
        <v>0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6"/>
        <v>0</v>
      </c>
      <c r="U27" s="34">
        <f t="shared" si="6"/>
        <v>0</v>
      </c>
      <c r="V27" s="34">
        <f t="shared" si="6"/>
        <v>0</v>
      </c>
      <c r="W27" s="34">
        <f t="shared" si="6"/>
        <v>0</v>
      </c>
      <c r="X27" s="34">
        <f t="shared" si="6"/>
        <v>0</v>
      </c>
      <c r="Y27" s="34">
        <f t="shared" si="6"/>
        <v>0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4">
        <f t="shared" si="6"/>
        <v>0</v>
      </c>
      <c r="AD27" s="34">
        <f t="shared" si="6"/>
        <v>0</v>
      </c>
      <c r="AE27" s="34">
        <f t="shared" si="6"/>
        <v>0</v>
      </c>
      <c r="AF27" s="34">
        <f t="shared" si="6"/>
        <v>0</v>
      </c>
      <c r="AG27" s="34">
        <f t="shared" si="6"/>
        <v>0</v>
      </c>
      <c r="AH27" s="34">
        <f t="shared" si="6"/>
        <v>0</v>
      </c>
      <c r="AI27" s="34">
        <f t="shared" si="6"/>
        <v>0</v>
      </c>
      <c r="AJ27" s="34">
        <f t="shared" si="6"/>
        <v>0</v>
      </c>
      <c r="AK27" s="34">
        <f t="shared" si="6"/>
        <v>0</v>
      </c>
      <c r="AL27" s="34">
        <f t="shared" si="6"/>
        <v>0</v>
      </c>
      <c r="AM27" s="34">
        <f t="shared" si="6"/>
        <v>0</v>
      </c>
      <c r="AN27" s="34">
        <f t="shared" si="6"/>
        <v>0</v>
      </c>
      <c r="AO27" s="34">
        <f t="shared" si="0"/>
        <v>0</v>
      </c>
      <c r="AP27" s="34">
        <f t="shared" si="0"/>
        <v>0</v>
      </c>
      <c r="AQ27" s="34">
        <f>AQ28+AQ29</f>
        <v>0</v>
      </c>
      <c r="AR27" s="34">
        <f>AR28+AR29</f>
        <v>0</v>
      </c>
      <c r="AS27" s="34">
        <f>AS28+AS29</f>
        <v>0</v>
      </c>
    </row>
    <row r="28" spans="1:45" ht="13.5" customHeight="1">
      <c r="A28" s="38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4">
        <f t="shared" si="0"/>
        <v>0</v>
      </c>
      <c r="AP28" s="34">
        <f t="shared" si="0"/>
        <v>0</v>
      </c>
      <c r="AQ28" s="32"/>
      <c r="AR28" s="32"/>
      <c r="AS28" s="32"/>
    </row>
    <row r="29" spans="1:45" ht="13.5" customHeight="1">
      <c r="A29" s="38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4">
        <f t="shared" si="0"/>
        <v>0</v>
      </c>
      <c r="AP29" s="34">
        <f t="shared" si="0"/>
        <v>0</v>
      </c>
      <c r="AQ29" s="32"/>
      <c r="AR29" s="32"/>
      <c r="AS29" s="32"/>
    </row>
    <row r="30" spans="1:45" ht="13.5" customHeight="1">
      <c r="A30" s="37" t="s">
        <v>69</v>
      </c>
      <c r="B30" s="31" t="s">
        <v>70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4">
        <f>AM31+AM32</f>
        <v>0</v>
      </c>
      <c r="AN30" s="34">
        <f>AN31+AN32</f>
        <v>0</v>
      </c>
      <c r="AO30" s="34">
        <f t="shared" si="0"/>
        <v>0</v>
      </c>
      <c r="AP30" s="34">
        <f t="shared" si="0"/>
        <v>0</v>
      </c>
      <c r="AQ30" s="34">
        <v>0</v>
      </c>
      <c r="AR30" s="34">
        <v>0</v>
      </c>
      <c r="AS30" s="34">
        <v>0</v>
      </c>
    </row>
    <row r="31" spans="1:45" ht="13.5" customHeight="1">
      <c r="A31" s="38" t="s">
        <v>71</v>
      </c>
      <c r="B31" s="31" t="s">
        <v>72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2"/>
      <c r="AN31" s="32"/>
      <c r="AO31" s="34">
        <f t="shared" si="0"/>
        <v>0</v>
      </c>
      <c r="AP31" s="34">
        <f t="shared" si="0"/>
        <v>0</v>
      </c>
      <c r="AQ31" s="34">
        <v>0</v>
      </c>
      <c r="AR31" s="34">
        <v>0</v>
      </c>
      <c r="AS31" s="34">
        <v>0</v>
      </c>
    </row>
    <row r="32" spans="1:45" ht="13.5" customHeight="1">
      <c r="A32" s="38" t="s">
        <v>73</v>
      </c>
      <c r="B32" s="31" t="s">
        <v>74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2"/>
      <c r="AN32" s="32"/>
      <c r="AO32" s="34">
        <f t="shared" si="0"/>
        <v>0</v>
      </c>
      <c r="AP32" s="34">
        <f t="shared" si="0"/>
        <v>0</v>
      </c>
      <c r="AQ32" s="34">
        <v>0</v>
      </c>
      <c r="AR32" s="34">
        <v>0</v>
      </c>
      <c r="AS32" s="34">
        <v>0</v>
      </c>
    </row>
    <row r="33" spans="1:45" ht="38.25">
      <c r="A33" s="40" t="s">
        <v>75</v>
      </c>
      <c r="B33" s="31" t="s">
        <v>76</v>
      </c>
      <c r="C33" s="34">
        <f aca="true" t="shared" si="7" ref="C33:AN33">C34+C37</f>
        <v>0</v>
      </c>
      <c r="D33" s="34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 t="shared" si="7"/>
        <v>0</v>
      </c>
      <c r="Q33" s="34">
        <f t="shared" si="7"/>
        <v>0</v>
      </c>
      <c r="R33" s="34">
        <f t="shared" si="7"/>
        <v>0</v>
      </c>
      <c r="S33" s="34">
        <f t="shared" si="7"/>
        <v>0</v>
      </c>
      <c r="T33" s="34">
        <f t="shared" si="7"/>
        <v>0</v>
      </c>
      <c r="U33" s="34">
        <f t="shared" si="7"/>
        <v>0</v>
      </c>
      <c r="V33" s="34">
        <f t="shared" si="7"/>
        <v>0</v>
      </c>
      <c r="W33" s="34">
        <f t="shared" si="7"/>
        <v>0</v>
      </c>
      <c r="X33" s="34">
        <f t="shared" si="7"/>
        <v>0</v>
      </c>
      <c r="Y33" s="34">
        <f t="shared" si="7"/>
        <v>0</v>
      </c>
      <c r="Z33" s="34">
        <f t="shared" si="7"/>
        <v>0</v>
      </c>
      <c r="AA33" s="34">
        <f t="shared" si="7"/>
        <v>0</v>
      </c>
      <c r="AB33" s="34">
        <f t="shared" si="7"/>
        <v>0</v>
      </c>
      <c r="AC33" s="34">
        <f t="shared" si="7"/>
        <v>0</v>
      </c>
      <c r="AD33" s="34">
        <f t="shared" si="7"/>
        <v>0</v>
      </c>
      <c r="AE33" s="34">
        <f t="shared" si="7"/>
        <v>0</v>
      </c>
      <c r="AF33" s="34">
        <f t="shared" si="7"/>
        <v>0</v>
      </c>
      <c r="AG33" s="34">
        <f t="shared" si="7"/>
        <v>0</v>
      </c>
      <c r="AH33" s="34">
        <f t="shared" si="7"/>
        <v>0</v>
      </c>
      <c r="AI33" s="34">
        <f t="shared" si="7"/>
        <v>0</v>
      </c>
      <c r="AJ33" s="34">
        <f t="shared" si="7"/>
        <v>0</v>
      </c>
      <c r="AK33" s="34">
        <f t="shared" si="7"/>
        <v>0</v>
      </c>
      <c r="AL33" s="34">
        <f t="shared" si="7"/>
        <v>0</v>
      </c>
      <c r="AM33" s="34">
        <f t="shared" si="7"/>
        <v>0</v>
      </c>
      <c r="AN33" s="34">
        <f t="shared" si="7"/>
        <v>0</v>
      </c>
      <c r="AO33" s="34">
        <f t="shared" si="0"/>
        <v>0</v>
      </c>
      <c r="AP33" s="34">
        <f t="shared" si="0"/>
        <v>0</v>
      </c>
      <c r="AQ33" s="34">
        <f>AQ34+AQ37</f>
        <v>0</v>
      </c>
      <c r="AR33" s="34">
        <f>AR34+AR37</f>
        <v>0</v>
      </c>
      <c r="AS33" s="34">
        <f>AS34+AS37</f>
        <v>0</v>
      </c>
    </row>
    <row r="34" spans="1:45" ht="13.5" customHeight="1">
      <c r="A34" s="37" t="s">
        <v>63</v>
      </c>
      <c r="B34" s="31" t="s">
        <v>77</v>
      </c>
      <c r="C34" s="34">
        <f aca="true" t="shared" si="8" ref="C34:AN34">C35+C36</f>
        <v>0</v>
      </c>
      <c r="D34" s="34">
        <f t="shared" si="8"/>
        <v>0</v>
      </c>
      <c r="E34" s="34">
        <f t="shared" si="8"/>
        <v>0</v>
      </c>
      <c r="F34" s="34">
        <f t="shared" si="8"/>
        <v>0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4">
        <f t="shared" si="8"/>
        <v>0</v>
      </c>
      <c r="K34" s="34">
        <f t="shared" si="8"/>
        <v>0</v>
      </c>
      <c r="L34" s="34">
        <f t="shared" si="8"/>
        <v>0</v>
      </c>
      <c r="M34" s="34">
        <f t="shared" si="8"/>
        <v>0</v>
      </c>
      <c r="N34" s="34">
        <f t="shared" si="8"/>
        <v>0</v>
      </c>
      <c r="O34" s="34">
        <f t="shared" si="8"/>
        <v>0</v>
      </c>
      <c r="P34" s="34">
        <f t="shared" si="8"/>
        <v>0</v>
      </c>
      <c r="Q34" s="34">
        <f t="shared" si="8"/>
        <v>0</v>
      </c>
      <c r="R34" s="34">
        <f t="shared" si="8"/>
        <v>0</v>
      </c>
      <c r="S34" s="34">
        <f t="shared" si="8"/>
        <v>0</v>
      </c>
      <c r="T34" s="34">
        <f t="shared" si="8"/>
        <v>0</v>
      </c>
      <c r="U34" s="34">
        <f t="shared" si="8"/>
        <v>0</v>
      </c>
      <c r="V34" s="34">
        <f t="shared" si="8"/>
        <v>0</v>
      </c>
      <c r="W34" s="34">
        <f t="shared" si="8"/>
        <v>0</v>
      </c>
      <c r="X34" s="34">
        <f t="shared" si="8"/>
        <v>0</v>
      </c>
      <c r="Y34" s="34">
        <f t="shared" si="8"/>
        <v>0</v>
      </c>
      <c r="Z34" s="34">
        <f t="shared" si="8"/>
        <v>0</v>
      </c>
      <c r="AA34" s="34">
        <f t="shared" si="8"/>
        <v>0</v>
      </c>
      <c r="AB34" s="34">
        <f t="shared" si="8"/>
        <v>0</v>
      </c>
      <c r="AC34" s="34">
        <f t="shared" si="8"/>
        <v>0</v>
      </c>
      <c r="AD34" s="34">
        <f t="shared" si="8"/>
        <v>0</v>
      </c>
      <c r="AE34" s="34">
        <f t="shared" si="8"/>
        <v>0</v>
      </c>
      <c r="AF34" s="34">
        <f t="shared" si="8"/>
        <v>0</v>
      </c>
      <c r="AG34" s="34">
        <f t="shared" si="8"/>
        <v>0</v>
      </c>
      <c r="AH34" s="34">
        <f t="shared" si="8"/>
        <v>0</v>
      </c>
      <c r="AI34" s="34">
        <f t="shared" si="8"/>
        <v>0</v>
      </c>
      <c r="AJ34" s="34">
        <f t="shared" si="8"/>
        <v>0</v>
      </c>
      <c r="AK34" s="34">
        <f t="shared" si="8"/>
        <v>0</v>
      </c>
      <c r="AL34" s="34">
        <f t="shared" si="8"/>
        <v>0</v>
      </c>
      <c r="AM34" s="34">
        <f t="shared" si="8"/>
        <v>0</v>
      </c>
      <c r="AN34" s="34">
        <f t="shared" si="8"/>
        <v>0</v>
      </c>
      <c r="AO34" s="34">
        <f t="shared" si="0"/>
        <v>0</v>
      </c>
      <c r="AP34" s="34">
        <f t="shared" si="0"/>
        <v>0</v>
      </c>
      <c r="AQ34" s="34">
        <f>AQ35+AQ36</f>
        <v>0</v>
      </c>
      <c r="AR34" s="34">
        <f>AR35+AR36</f>
        <v>0</v>
      </c>
      <c r="AS34" s="34">
        <f>AS35+AS36</f>
        <v>0</v>
      </c>
    </row>
    <row r="35" spans="1:45" ht="13.5" customHeight="1">
      <c r="A35" s="38" t="s">
        <v>78</v>
      </c>
      <c r="B35" s="31" t="s">
        <v>79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4">
        <f t="shared" si="0"/>
        <v>0</v>
      </c>
      <c r="AP35" s="34">
        <f t="shared" si="0"/>
        <v>0</v>
      </c>
      <c r="AQ35" s="32"/>
      <c r="AR35" s="32"/>
      <c r="AS35" s="32"/>
    </row>
    <row r="36" spans="1:45" ht="13.5" customHeight="1">
      <c r="A36" s="38" t="s">
        <v>80</v>
      </c>
      <c r="B36" s="31" t="s">
        <v>81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4">
        <f t="shared" si="0"/>
        <v>0</v>
      </c>
      <c r="AP36" s="34">
        <f t="shared" si="0"/>
        <v>0</v>
      </c>
      <c r="AQ36" s="32"/>
      <c r="AR36" s="32"/>
      <c r="AS36" s="32"/>
    </row>
    <row r="37" spans="1:45" ht="13.5" customHeight="1">
      <c r="A37" s="37" t="s">
        <v>69</v>
      </c>
      <c r="B37" s="31" t="s">
        <v>82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4">
        <f>AM38+AM39</f>
        <v>0</v>
      </c>
      <c r="AN37" s="34">
        <f>AN38+AN39</f>
        <v>0</v>
      </c>
      <c r="AO37" s="34">
        <f t="shared" si="0"/>
        <v>0</v>
      </c>
      <c r="AP37" s="34">
        <f t="shared" si="0"/>
        <v>0</v>
      </c>
      <c r="AQ37" s="39">
        <v>0</v>
      </c>
      <c r="AR37" s="39">
        <v>0</v>
      </c>
      <c r="AS37" s="39">
        <v>0</v>
      </c>
    </row>
    <row r="38" spans="1:45" ht="13.5" customHeight="1">
      <c r="A38" s="38" t="s">
        <v>83</v>
      </c>
      <c r="B38" s="31" t="s">
        <v>84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2"/>
      <c r="AN38" s="32"/>
      <c r="AO38" s="34">
        <f t="shared" si="0"/>
        <v>0</v>
      </c>
      <c r="AP38" s="34">
        <f t="shared" si="0"/>
        <v>0</v>
      </c>
      <c r="AQ38" s="39">
        <v>0</v>
      </c>
      <c r="AR38" s="39">
        <v>0</v>
      </c>
      <c r="AS38" s="39">
        <v>0</v>
      </c>
    </row>
    <row r="39" spans="1:45" ht="13.5" customHeight="1">
      <c r="A39" s="38" t="s">
        <v>85</v>
      </c>
      <c r="B39" s="31" t="s">
        <v>86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2"/>
      <c r="AN39" s="32"/>
      <c r="AO39" s="34">
        <f t="shared" si="0"/>
        <v>0</v>
      </c>
      <c r="AP39" s="34">
        <f t="shared" si="0"/>
        <v>0</v>
      </c>
      <c r="AQ39" s="39">
        <v>0</v>
      </c>
      <c r="AR39" s="39">
        <v>0</v>
      </c>
      <c r="AS39" s="39">
        <v>0</v>
      </c>
    </row>
    <row r="40" spans="1:45" ht="13.5" customHeight="1">
      <c r="A40" s="30" t="s">
        <v>87</v>
      </c>
      <c r="B40" s="31" t="s">
        <v>88</v>
      </c>
      <c r="C40" s="34">
        <f aca="true" t="shared" si="9" ref="C40:AN40">C41+C42</f>
        <v>0.40492</v>
      </c>
      <c r="D40" s="34">
        <f t="shared" si="9"/>
        <v>0</v>
      </c>
      <c r="E40" s="34">
        <f t="shared" si="9"/>
        <v>0</v>
      </c>
      <c r="F40" s="34">
        <f t="shared" si="9"/>
        <v>0</v>
      </c>
      <c r="G40" s="34">
        <f t="shared" si="9"/>
        <v>0.46143</v>
      </c>
      <c r="H40" s="34">
        <f t="shared" si="9"/>
        <v>0</v>
      </c>
      <c r="I40" s="34">
        <f t="shared" si="9"/>
        <v>0</v>
      </c>
      <c r="J40" s="34">
        <f t="shared" si="9"/>
        <v>0</v>
      </c>
      <c r="K40" s="34">
        <f t="shared" si="9"/>
        <v>0.46181</v>
      </c>
      <c r="L40" s="34">
        <f t="shared" si="9"/>
        <v>0</v>
      </c>
      <c r="M40" s="34">
        <f t="shared" si="9"/>
        <v>0.4622</v>
      </c>
      <c r="N40" s="34">
        <f t="shared" si="9"/>
        <v>0</v>
      </c>
      <c r="O40" s="34">
        <f t="shared" si="9"/>
        <v>0.46258</v>
      </c>
      <c r="P40" s="34">
        <f t="shared" si="9"/>
        <v>0</v>
      </c>
      <c r="Q40" s="34">
        <f t="shared" si="9"/>
        <v>0.46297</v>
      </c>
      <c r="R40" s="34">
        <f t="shared" si="9"/>
        <v>0</v>
      </c>
      <c r="S40" s="34">
        <f t="shared" si="9"/>
        <v>0.46335</v>
      </c>
      <c r="T40" s="34">
        <f t="shared" si="9"/>
        <v>0</v>
      </c>
      <c r="U40" s="34">
        <f t="shared" si="9"/>
        <v>0.46373</v>
      </c>
      <c r="V40" s="34">
        <f t="shared" si="9"/>
        <v>0</v>
      </c>
      <c r="W40" s="34">
        <f t="shared" si="9"/>
        <v>0.46413</v>
      </c>
      <c r="X40" s="34">
        <f t="shared" si="9"/>
        <v>0</v>
      </c>
      <c r="Y40" s="34">
        <f t="shared" si="9"/>
        <v>0.46451</v>
      </c>
      <c r="Z40" s="34">
        <f t="shared" si="9"/>
        <v>0</v>
      </c>
      <c r="AA40" s="34">
        <f t="shared" si="9"/>
        <v>0.4649</v>
      </c>
      <c r="AB40" s="34">
        <f t="shared" si="9"/>
        <v>0</v>
      </c>
      <c r="AC40" s="34">
        <f t="shared" si="9"/>
        <v>0.46528</v>
      </c>
      <c r="AD40" s="34">
        <f t="shared" si="9"/>
        <v>0</v>
      </c>
      <c r="AE40" s="34">
        <f t="shared" si="9"/>
        <v>0.46567</v>
      </c>
      <c r="AF40" s="34">
        <f t="shared" si="9"/>
        <v>0</v>
      </c>
      <c r="AG40" s="34">
        <f t="shared" si="9"/>
        <v>5.61845</v>
      </c>
      <c r="AH40" s="34">
        <f t="shared" si="9"/>
        <v>0</v>
      </c>
      <c r="AI40" s="34">
        <f t="shared" si="9"/>
        <v>5.67489</v>
      </c>
      <c r="AJ40" s="34">
        <f t="shared" si="9"/>
        <v>0</v>
      </c>
      <c r="AK40" s="34">
        <f t="shared" si="9"/>
        <v>1.90415</v>
      </c>
      <c r="AL40" s="34">
        <f t="shared" si="9"/>
        <v>0</v>
      </c>
      <c r="AM40" s="34">
        <f t="shared" si="9"/>
        <v>849.89041</v>
      </c>
      <c r="AN40" s="34">
        <f t="shared" si="9"/>
        <v>0</v>
      </c>
      <c r="AO40" s="34">
        <f t="shared" si="0"/>
        <v>869.05538</v>
      </c>
      <c r="AP40" s="34">
        <f t="shared" si="0"/>
        <v>0</v>
      </c>
      <c r="AQ40" s="34">
        <f>AQ41+AQ42</f>
        <v>19.16497</v>
      </c>
      <c r="AR40" s="34">
        <f>AR41+AR42</f>
        <v>0</v>
      </c>
      <c r="AS40" s="34">
        <f>AS41+AS42</f>
        <v>0</v>
      </c>
    </row>
    <row r="41" spans="1:45" ht="13.5" customHeight="1">
      <c r="A41" s="37" t="s">
        <v>63</v>
      </c>
      <c r="B41" s="31" t="s">
        <v>89</v>
      </c>
      <c r="C41" s="32">
        <v>0.40492</v>
      </c>
      <c r="D41" s="32"/>
      <c r="E41" s="32"/>
      <c r="F41" s="32"/>
      <c r="G41" s="32">
        <v>0.46143</v>
      </c>
      <c r="H41" s="32"/>
      <c r="I41" s="32"/>
      <c r="J41" s="32"/>
      <c r="K41" s="32">
        <v>0.46181</v>
      </c>
      <c r="L41" s="32"/>
      <c r="M41" s="32">
        <v>0.4622</v>
      </c>
      <c r="N41" s="32"/>
      <c r="O41" s="32">
        <v>0.46258</v>
      </c>
      <c r="P41" s="32"/>
      <c r="Q41" s="32">
        <v>0.46297</v>
      </c>
      <c r="R41" s="32"/>
      <c r="S41" s="32">
        <v>0.46335</v>
      </c>
      <c r="T41" s="32"/>
      <c r="U41" s="32">
        <v>0.46373</v>
      </c>
      <c r="V41" s="32"/>
      <c r="W41" s="32">
        <v>0.46413</v>
      </c>
      <c r="X41" s="32"/>
      <c r="Y41" s="32">
        <v>0.46451</v>
      </c>
      <c r="Z41" s="32"/>
      <c r="AA41" s="32">
        <v>0.4649</v>
      </c>
      <c r="AB41" s="32"/>
      <c r="AC41" s="32">
        <v>0.46528</v>
      </c>
      <c r="AD41" s="32"/>
      <c r="AE41" s="32">
        <v>0.46567</v>
      </c>
      <c r="AF41" s="32"/>
      <c r="AG41" s="32">
        <v>5.61845</v>
      </c>
      <c r="AH41" s="32"/>
      <c r="AI41" s="32">
        <v>5.67489</v>
      </c>
      <c r="AJ41" s="32"/>
      <c r="AK41" s="32">
        <v>1.90415</v>
      </c>
      <c r="AL41" s="32"/>
      <c r="AM41" s="32"/>
      <c r="AN41" s="32"/>
      <c r="AO41" s="34">
        <f t="shared" si="0"/>
        <v>19.164970000000004</v>
      </c>
      <c r="AP41" s="34">
        <f t="shared" si="0"/>
        <v>0</v>
      </c>
      <c r="AQ41" s="41">
        <v>19.16497</v>
      </c>
      <c r="AR41" s="41"/>
      <c r="AS41" s="41"/>
    </row>
    <row r="42" spans="1:45" ht="12.75">
      <c r="A42" s="37" t="s">
        <v>90</v>
      </c>
      <c r="B42" s="31" t="s">
        <v>91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2">
        <v>849.89041</v>
      </c>
      <c r="AN42" s="32"/>
      <c r="AO42" s="34">
        <f t="shared" si="0"/>
        <v>849.89041</v>
      </c>
      <c r="AP42" s="34">
        <f t="shared" si="0"/>
        <v>0</v>
      </c>
      <c r="AQ42" s="39">
        <v>0</v>
      </c>
      <c r="AR42" s="39">
        <v>0</v>
      </c>
      <c r="AS42" s="39">
        <v>0</v>
      </c>
    </row>
    <row r="43" spans="1:45" ht="38.25">
      <c r="A43" s="30" t="s">
        <v>92</v>
      </c>
      <c r="B43" s="31" t="s">
        <v>93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2">
        <f>152.64591+502.52843</f>
        <v>655.17434</v>
      </c>
      <c r="AN43" s="32">
        <v>0</v>
      </c>
      <c r="AO43" s="34">
        <f t="shared" si="0"/>
        <v>655.17434</v>
      </c>
      <c r="AP43" s="34">
        <f t="shared" si="0"/>
        <v>0</v>
      </c>
      <c r="AQ43" s="39">
        <v>0</v>
      </c>
      <c r="AR43" s="39">
        <v>0</v>
      </c>
      <c r="AS43" s="39">
        <v>0</v>
      </c>
    </row>
    <row r="44" spans="1:45" ht="25.5" customHeight="1">
      <c r="A44" s="30" t="s">
        <v>94</v>
      </c>
      <c r="B44" s="31" t="s">
        <v>95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2"/>
      <c r="AN44" s="32"/>
      <c r="AO44" s="34">
        <f t="shared" si="0"/>
        <v>0</v>
      </c>
      <c r="AP44" s="34">
        <f t="shared" si="0"/>
        <v>0</v>
      </c>
      <c r="AQ44" s="39">
        <v>0</v>
      </c>
      <c r="AR44" s="39">
        <v>0</v>
      </c>
      <c r="AS44" s="39">
        <v>0</v>
      </c>
    </row>
    <row r="45" spans="1:45" ht="13.5" customHeight="1">
      <c r="A45" s="30" t="s">
        <v>96</v>
      </c>
      <c r="B45" s="31" t="s">
        <v>97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2">
        <f>12.07194</f>
        <v>12.07194</v>
      </c>
      <c r="AN45" s="39">
        <v>0</v>
      </c>
      <c r="AO45" s="34">
        <f t="shared" si="0"/>
        <v>12.07194</v>
      </c>
      <c r="AP45" s="34">
        <f t="shared" si="0"/>
        <v>0</v>
      </c>
      <c r="AQ45" s="39">
        <v>0</v>
      </c>
      <c r="AR45" s="39">
        <v>0</v>
      </c>
      <c r="AS45" s="39">
        <v>0</v>
      </c>
    </row>
    <row r="46" spans="1:45" ht="13.5" customHeight="1">
      <c r="A46" s="30" t="s">
        <v>98</v>
      </c>
      <c r="B46" s="31" t="s">
        <v>99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>
        <v>1785.9130599999999</v>
      </c>
      <c r="AN46" s="32"/>
      <c r="AO46" s="34">
        <f t="shared" si="0"/>
        <v>1785.9130599999999</v>
      </c>
      <c r="AP46" s="34">
        <f t="shared" si="0"/>
        <v>0</v>
      </c>
      <c r="AQ46" s="32"/>
      <c r="AR46" s="32"/>
      <c r="AS46" s="32">
        <v>1785.91311</v>
      </c>
    </row>
    <row r="47" spans="1:45" s="42" customFormat="1" ht="30.75" customHeight="1">
      <c r="A47" s="30" t="s">
        <v>100</v>
      </c>
      <c r="B47" s="31" t="s">
        <v>101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4">
        <f>'[1]A10'!J243+'[1]A10'!J244</f>
        <v>723.08758</v>
      </c>
      <c r="AN47" s="34">
        <f>'[1]A10'!J525+'[1]A10'!J526</f>
        <v>0</v>
      </c>
      <c r="AO47" s="34">
        <f t="shared" si="0"/>
        <v>723.08758</v>
      </c>
      <c r="AP47" s="34">
        <f t="shared" si="0"/>
        <v>0</v>
      </c>
      <c r="AQ47" s="39">
        <v>0</v>
      </c>
      <c r="AR47" s="39">
        <v>0</v>
      </c>
      <c r="AS47" s="39">
        <v>0</v>
      </c>
    </row>
    <row r="48" spans="1:45" s="42" customFormat="1" ht="13.5" customHeight="1">
      <c r="A48" s="43" t="s">
        <v>102</v>
      </c>
      <c r="B48" s="31" t="s">
        <v>103</v>
      </c>
      <c r="C48" s="34">
        <f aca="true" t="shared" si="10" ref="C48:AL48">C10+C11+C12+C15+C16+C23+C24+C25+C26+C33+C40+C43+C44+C46</f>
        <v>1570.43074</v>
      </c>
      <c r="D48" s="34">
        <f t="shared" si="10"/>
        <v>68.44017000000001</v>
      </c>
      <c r="E48" s="34">
        <f t="shared" si="10"/>
        <v>0</v>
      </c>
      <c r="F48" s="34">
        <f t="shared" si="10"/>
        <v>0</v>
      </c>
      <c r="G48" s="34">
        <f t="shared" si="10"/>
        <v>0.46143</v>
      </c>
      <c r="H48" s="34">
        <f t="shared" si="10"/>
        <v>0</v>
      </c>
      <c r="I48" s="34">
        <f t="shared" si="10"/>
        <v>0</v>
      </c>
      <c r="J48" s="34">
        <f t="shared" si="10"/>
        <v>0</v>
      </c>
      <c r="K48" s="34">
        <f t="shared" si="10"/>
        <v>0.46181</v>
      </c>
      <c r="L48" s="34">
        <f t="shared" si="10"/>
        <v>0</v>
      </c>
      <c r="M48" s="34">
        <f t="shared" si="10"/>
        <v>0.4622</v>
      </c>
      <c r="N48" s="34">
        <f t="shared" si="10"/>
        <v>0</v>
      </c>
      <c r="O48" s="34">
        <f t="shared" si="10"/>
        <v>0.46258</v>
      </c>
      <c r="P48" s="34">
        <f t="shared" si="10"/>
        <v>0</v>
      </c>
      <c r="Q48" s="34">
        <f t="shared" si="10"/>
        <v>0.46297</v>
      </c>
      <c r="R48" s="34">
        <f t="shared" si="10"/>
        <v>0</v>
      </c>
      <c r="S48" s="34">
        <f t="shared" si="10"/>
        <v>0.46335</v>
      </c>
      <c r="T48" s="34">
        <f t="shared" si="10"/>
        <v>0</v>
      </c>
      <c r="U48" s="34">
        <f t="shared" si="10"/>
        <v>0.46373</v>
      </c>
      <c r="V48" s="34">
        <f t="shared" si="10"/>
        <v>0</v>
      </c>
      <c r="W48" s="34">
        <f t="shared" si="10"/>
        <v>0.46413</v>
      </c>
      <c r="X48" s="34">
        <f t="shared" si="10"/>
        <v>0</v>
      </c>
      <c r="Y48" s="34">
        <f t="shared" si="10"/>
        <v>0.46451</v>
      </c>
      <c r="Z48" s="34">
        <f t="shared" si="10"/>
        <v>0</v>
      </c>
      <c r="AA48" s="34">
        <f t="shared" si="10"/>
        <v>0.4649</v>
      </c>
      <c r="AB48" s="34">
        <f t="shared" si="10"/>
        <v>0</v>
      </c>
      <c r="AC48" s="34">
        <f t="shared" si="10"/>
        <v>0.46528</v>
      </c>
      <c r="AD48" s="34">
        <f t="shared" si="10"/>
        <v>0</v>
      </c>
      <c r="AE48" s="34">
        <f t="shared" si="10"/>
        <v>0.46567</v>
      </c>
      <c r="AF48" s="34">
        <f t="shared" si="10"/>
        <v>0</v>
      </c>
      <c r="AG48" s="34">
        <f t="shared" si="10"/>
        <v>5.61845</v>
      </c>
      <c r="AH48" s="34">
        <f t="shared" si="10"/>
        <v>0</v>
      </c>
      <c r="AI48" s="34">
        <f t="shared" si="10"/>
        <v>1550.75489</v>
      </c>
      <c r="AJ48" s="34">
        <f t="shared" si="10"/>
        <v>0</v>
      </c>
      <c r="AK48" s="34">
        <f t="shared" si="10"/>
        <v>4383.12085</v>
      </c>
      <c r="AL48" s="34">
        <f t="shared" si="10"/>
        <v>0</v>
      </c>
      <c r="AM48" s="34">
        <f>AM10+AM11+AM12+AM15+AM16+AM23+AM24+AM25+AM26+AM33+AM40+AM43+AM44+AM45+AM46-AM47</f>
        <v>2586.5441699999997</v>
      </c>
      <c r="AN48" s="34">
        <f>AN10+AN11+AN12+AN15+AN16+AN23+AN24+AN25+AN26+AN33+AN40+AN43+AN44+AN46-AN47</f>
        <v>4.189</v>
      </c>
      <c r="AO48" s="34">
        <f t="shared" si="0"/>
        <v>10102.031659999999</v>
      </c>
      <c r="AP48" s="34">
        <f t="shared" si="0"/>
        <v>72.62917000000002</v>
      </c>
      <c r="AQ48" s="34">
        <f>AQ10+AQ11+AQ12+AQ15+AQ16+AQ23+AQ24+AQ25+AQ26+AQ33+AQ40+AQ43+AQ44+AQ46</f>
        <v>5946.09988</v>
      </c>
      <c r="AR48" s="34">
        <f>AR10+AR11+AR12+AR15+AR16+AR23+AR24+AR25+AR26+AR33+AR40+AR43+AR44+AR46</f>
        <v>0</v>
      </c>
      <c r="AS48" s="34">
        <f>AS10+AS11+AS12+AS15+AS16+AS23+AS24+AS25+AS26+AS33+AS40+AS43+AS44+AS46</f>
        <v>3361.88272</v>
      </c>
    </row>
    <row r="49" spans="1:42" s="42" customFormat="1" ht="16.5" customHeight="1">
      <c r="A49" s="44"/>
      <c r="B49" s="45"/>
      <c r="C49" s="46"/>
      <c r="D49" s="4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42" customFormat="1" ht="16.5" customHeight="1">
      <c r="A50" s="48" t="s">
        <v>104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2:42" s="42" customFormat="1" ht="12.75">
      <c r="B51" s="49"/>
      <c r="C51" s="50"/>
      <c r="D51" s="49"/>
      <c r="E51" s="49"/>
      <c r="F51" s="49"/>
      <c r="G51" s="51"/>
      <c r="H51" s="5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1"/>
      <c r="AJ51" s="51"/>
      <c r="AK51" s="51"/>
      <c r="AL51" s="51"/>
      <c r="AM51" s="51"/>
      <c r="AN51" s="51"/>
      <c r="AO51" s="51"/>
      <c r="AP51" s="52"/>
    </row>
    <row r="52" spans="1:45" s="42" customFormat="1" ht="18.75" customHeight="1">
      <c r="A52" s="13" t="s">
        <v>105</v>
      </c>
      <c r="B52" s="14"/>
      <c r="C52" s="15" t="s">
        <v>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53" t="s">
        <v>106</v>
      </c>
      <c r="AR52" s="19"/>
      <c r="AS52" s="20"/>
    </row>
    <row r="53" spans="1:45" s="42" customFormat="1" ht="27.75" customHeight="1">
      <c r="A53" s="13"/>
      <c r="B53" s="14"/>
      <c r="C53" s="13" t="s">
        <v>4</v>
      </c>
      <c r="D53" s="13"/>
      <c r="E53" s="21" t="s">
        <v>5</v>
      </c>
      <c r="F53" s="21"/>
      <c r="G53" s="21" t="s">
        <v>6</v>
      </c>
      <c r="H53" s="21"/>
      <c r="I53" s="13" t="s">
        <v>7</v>
      </c>
      <c r="J53" s="13"/>
      <c r="K53" s="13" t="s">
        <v>8</v>
      </c>
      <c r="L53" s="13"/>
      <c r="M53" s="13" t="s">
        <v>9</v>
      </c>
      <c r="N53" s="13"/>
      <c r="O53" s="13" t="s">
        <v>10</v>
      </c>
      <c r="P53" s="13"/>
      <c r="Q53" s="13" t="s">
        <v>11</v>
      </c>
      <c r="R53" s="13"/>
      <c r="S53" s="13" t="s">
        <v>12</v>
      </c>
      <c r="T53" s="13"/>
      <c r="U53" s="13" t="s">
        <v>13</v>
      </c>
      <c r="V53" s="13"/>
      <c r="W53" s="13" t="s">
        <v>14</v>
      </c>
      <c r="X53" s="13"/>
      <c r="Y53" s="13" t="s">
        <v>15</v>
      </c>
      <c r="Z53" s="13"/>
      <c r="AA53" s="13" t="s">
        <v>16</v>
      </c>
      <c r="AB53" s="13"/>
      <c r="AC53" s="13" t="s">
        <v>17</v>
      </c>
      <c r="AD53" s="13"/>
      <c r="AE53" s="13" t="s">
        <v>18</v>
      </c>
      <c r="AF53" s="13"/>
      <c r="AG53" s="13" t="s">
        <v>19</v>
      </c>
      <c r="AH53" s="13"/>
      <c r="AI53" s="15" t="s">
        <v>20</v>
      </c>
      <c r="AJ53" s="17"/>
      <c r="AK53" s="15" t="s">
        <v>21</v>
      </c>
      <c r="AL53" s="17"/>
      <c r="AM53" s="15" t="s">
        <v>22</v>
      </c>
      <c r="AN53" s="17"/>
      <c r="AO53" s="13" t="s">
        <v>23</v>
      </c>
      <c r="AP53" s="13"/>
      <c r="AQ53" s="22"/>
      <c r="AR53" s="23"/>
      <c r="AS53" s="24"/>
    </row>
    <row r="54" spans="1:45" s="42" customFormat="1" ht="12.75">
      <c r="A54" s="13">
        <v>1</v>
      </c>
      <c r="B54" s="14"/>
      <c r="C54" s="13">
        <v>2</v>
      </c>
      <c r="D54" s="13"/>
      <c r="E54" s="13">
        <v>3</v>
      </c>
      <c r="F54" s="14"/>
      <c r="G54" s="13">
        <v>4</v>
      </c>
      <c r="H54" s="13"/>
      <c r="I54" s="13">
        <v>5</v>
      </c>
      <c r="J54" s="14"/>
      <c r="K54" s="13">
        <v>6</v>
      </c>
      <c r="L54" s="13"/>
      <c r="M54" s="13">
        <v>7</v>
      </c>
      <c r="N54" s="14"/>
      <c r="O54" s="13">
        <v>8</v>
      </c>
      <c r="P54" s="13"/>
      <c r="Q54" s="13">
        <v>9</v>
      </c>
      <c r="R54" s="14"/>
      <c r="S54" s="13">
        <v>10</v>
      </c>
      <c r="T54" s="13"/>
      <c r="U54" s="13">
        <v>11</v>
      </c>
      <c r="V54" s="14"/>
      <c r="W54" s="13">
        <v>12</v>
      </c>
      <c r="X54" s="13"/>
      <c r="Y54" s="13">
        <v>13</v>
      </c>
      <c r="Z54" s="14"/>
      <c r="AA54" s="13">
        <v>14</v>
      </c>
      <c r="AB54" s="13"/>
      <c r="AC54" s="13">
        <v>15</v>
      </c>
      <c r="AD54" s="14"/>
      <c r="AE54" s="13">
        <v>16</v>
      </c>
      <c r="AF54" s="13"/>
      <c r="AG54" s="13">
        <v>17</v>
      </c>
      <c r="AH54" s="14"/>
      <c r="AI54" s="13">
        <v>18</v>
      </c>
      <c r="AJ54" s="13"/>
      <c r="AK54" s="13">
        <v>19</v>
      </c>
      <c r="AL54" s="14"/>
      <c r="AM54" s="13">
        <v>20</v>
      </c>
      <c r="AN54" s="13"/>
      <c r="AO54" s="13">
        <v>21</v>
      </c>
      <c r="AP54" s="14"/>
      <c r="AQ54" s="25">
        <v>22</v>
      </c>
      <c r="AR54" s="25">
        <v>23</v>
      </c>
      <c r="AS54" s="25">
        <v>24</v>
      </c>
    </row>
    <row r="55" spans="1:45" s="54" customFormat="1" ht="40.5" customHeight="1">
      <c r="A55" s="26"/>
      <c r="B55" s="27"/>
      <c r="C55" s="28" t="s">
        <v>23</v>
      </c>
      <c r="D55" s="26" t="s">
        <v>24</v>
      </c>
      <c r="E55" s="28" t="s">
        <v>23</v>
      </c>
      <c r="F55" s="26" t="s">
        <v>24</v>
      </c>
      <c r="G55" s="28" t="s">
        <v>23</v>
      </c>
      <c r="H55" s="26" t="s">
        <v>24</v>
      </c>
      <c r="I55" s="28" t="s">
        <v>23</v>
      </c>
      <c r="J55" s="26" t="s">
        <v>24</v>
      </c>
      <c r="K55" s="28" t="s">
        <v>23</v>
      </c>
      <c r="L55" s="26" t="s">
        <v>24</v>
      </c>
      <c r="M55" s="28" t="s">
        <v>23</v>
      </c>
      <c r="N55" s="26" t="s">
        <v>24</v>
      </c>
      <c r="O55" s="28" t="s">
        <v>23</v>
      </c>
      <c r="P55" s="26" t="s">
        <v>24</v>
      </c>
      <c r="Q55" s="28" t="s">
        <v>23</v>
      </c>
      <c r="R55" s="26" t="s">
        <v>24</v>
      </c>
      <c r="S55" s="28" t="s">
        <v>23</v>
      </c>
      <c r="T55" s="26" t="s">
        <v>24</v>
      </c>
      <c r="U55" s="28" t="s">
        <v>23</v>
      </c>
      <c r="V55" s="26" t="s">
        <v>24</v>
      </c>
      <c r="W55" s="28" t="s">
        <v>23</v>
      </c>
      <c r="X55" s="26" t="s">
        <v>24</v>
      </c>
      <c r="Y55" s="28" t="s">
        <v>23</v>
      </c>
      <c r="Z55" s="26" t="s">
        <v>24</v>
      </c>
      <c r="AA55" s="28" t="s">
        <v>23</v>
      </c>
      <c r="AB55" s="26" t="s">
        <v>24</v>
      </c>
      <c r="AC55" s="28" t="s">
        <v>23</v>
      </c>
      <c r="AD55" s="26" t="s">
        <v>24</v>
      </c>
      <c r="AE55" s="28" t="s">
        <v>23</v>
      </c>
      <c r="AF55" s="26" t="s">
        <v>24</v>
      </c>
      <c r="AG55" s="28" t="s">
        <v>23</v>
      </c>
      <c r="AH55" s="26" t="s">
        <v>24</v>
      </c>
      <c r="AI55" s="28" t="s">
        <v>23</v>
      </c>
      <c r="AJ55" s="26" t="s">
        <v>24</v>
      </c>
      <c r="AK55" s="28" t="s">
        <v>23</v>
      </c>
      <c r="AL55" s="26" t="s">
        <v>24</v>
      </c>
      <c r="AM55" s="28" t="s">
        <v>23</v>
      </c>
      <c r="AN55" s="26" t="s">
        <v>24</v>
      </c>
      <c r="AO55" s="28" t="s">
        <v>23</v>
      </c>
      <c r="AP55" s="26" t="s">
        <v>25</v>
      </c>
      <c r="AQ55" s="28" t="s">
        <v>26</v>
      </c>
      <c r="AR55" s="28" t="s">
        <v>27</v>
      </c>
      <c r="AS55" s="28" t="s">
        <v>28</v>
      </c>
    </row>
    <row r="56" spans="1:45" ht="25.5">
      <c r="A56" s="30" t="s">
        <v>107</v>
      </c>
      <c r="B56" s="31" t="s">
        <v>108</v>
      </c>
      <c r="C56" s="34">
        <f aca="true" t="shared" si="11" ref="C56:AN56">C57+C58+C59+C60+C61+C62</f>
        <v>638.57623</v>
      </c>
      <c r="D56" s="34">
        <f t="shared" si="11"/>
        <v>331.34541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4">
        <f t="shared" si="11"/>
        <v>0</v>
      </c>
      <c r="L56" s="34">
        <f t="shared" si="11"/>
        <v>0</v>
      </c>
      <c r="M56" s="34">
        <f t="shared" si="11"/>
        <v>0</v>
      </c>
      <c r="N56" s="34">
        <f t="shared" si="11"/>
        <v>0</v>
      </c>
      <c r="O56" s="34">
        <f t="shared" si="11"/>
        <v>0</v>
      </c>
      <c r="P56" s="34">
        <f t="shared" si="11"/>
        <v>0</v>
      </c>
      <c r="Q56" s="34">
        <f t="shared" si="11"/>
        <v>0</v>
      </c>
      <c r="R56" s="34">
        <f t="shared" si="11"/>
        <v>0</v>
      </c>
      <c r="S56" s="34">
        <f t="shared" si="11"/>
        <v>0</v>
      </c>
      <c r="T56" s="34">
        <f t="shared" si="11"/>
        <v>0</v>
      </c>
      <c r="U56" s="34">
        <f t="shared" si="11"/>
        <v>0</v>
      </c>
      <c r="V56" s="34">
        <f t="shared" si="11"/>
        <v>0</v>
      </c>
      <c r="W56" s="34">
        <f t="shared" si="11"/>
        <v>0</v>
      </c>
      <c r="X56" s="34">
        <f t="shared" si="11"/>
        <v>0</v>
      </c>
      <c r="Y56" s="34">
        <f t="shared" si="11"/>
        <v>0</v>
      </c>
      <c r="Z56" s="34">
        <f t="shared" si="11"/>
        <v>0</v>
      </c>
      <c r="AA56" s="34">
        <f t="shared" si="11"/>
        <v>0</v>
      </c>
      <c r="AB56" s="34">
        <f t="shared" si="11"/>
        <v>0</v>
      </c>
      <c r="AC56" s="34">
        <f t="shared" si="11"/>
        <v>0</v>
      </c>
      <c r="AD56" s="34">
        <f t="shared" si="11"/>
        <v>0</v>
      </c>
      <c r="AE56" s="34">
        <f t="shared" si="11"/>
        <v>0</v>
      </c>
      <c r="AF56" s="34">
        <f t="shared" si="11"/>
        <v>0</v>
      </c>
      <c r="AG56" s="34">
        <f t="shared" si="11"/>
        <v>0</v>
      </c>
      <c r="AH56" s="34">
        <f t="shared" si="11"/>
        <v>0</v>
      </c>
      <c r="AI56" s="34">
        <f t="shared" si="11"/>
        <v>0</v>
      </c>
      <c r="AJ56" s="34">
        <f t="shared" si="11"/>
        <v>0</v>
      </c>
      <c r="AK56" s="34">
        <f t="shared" si="11"/>
        <v>0</v>
      </c>
      <c r="AL56" s="34">
        <f t="shared" si="11"/>
        <v>0</v>
      </c>
      <c r="AM56" s="34">
        <f t="shared" si="11"/>
        <v>0</v>
      </c>
      <c r="AN56" s="34">
        <f t="shared" si="11"/>
        <v>0</v>
      </c>
      <c r="AO56" s="34">
        <f aca="true" t="shared" si="12" ref="AO56:AP71">C56+E56+G56+I56+K56+M56+O56+Q56+S56+U56+W56+Y56+AA56+AC56+AE56+AG56+AI56+AK56+AM56</f>
        <v>638.57623</v>
      </c>
      <c r="AP56" s="34">
        <f t="shared" si="12"/>
        <v>331.34541</v>
      </c>
      <c r="AQ56" s="34">
        <f>AQ57+AQ58+AQ59+AQ60+AQ61+AQ62</f>
        <v>0</v>
      </c>
      <c r="AR56" s="34">
        <f>AR57+AR58+AR59+AR60+AR61+AR62</f>
        <v>0</v>
      </c>
      <c r="AS56" s="34">
        <f>AS57+AS58+AS59+AS60+AS61+AS62</f>
        <v>638.57623</v>
      </c>
    </row>
    <row r="57" spans="1:45" ht="13.5" customHeight="1">
      <c r="A57" s="37" t="s">
        <v>109</v>
      </c>
      <c r="B57" s="31" t="s">
        <v>110</v>
      </c>
      <c r="C57" s="32">
        <v>152.5811</v>
      </c>
      <c r="D57" s="32">
        <v>147.47929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4">
        <f t="shared" si="12"/>
        <v>152.5811</v>
      </c>
      <c r="AP57" s="34">
        <f t="shared" si="12"/>
        <v>147.47929</v>
      </c>
      <c r="AQ57" s="56"/>
      <c r="AR57" s="56"/>
      <c r="AS57" s="56">
        <v>152.5811</v>
      </c>
    </row>
    <row r="58" spans="1:45" ht="51">
      <c r="A58" s="37" t="s">
        <v>111</v>
      </c>
      <c r="B58" s="31" t="s">
        <v>112</v>
      </c>
      <c r="C58" s="32">
        <v>485.99513</v>
      </c>
      <c r="D58" s="32">
        <v>183.86612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4">
        <f t="shared" si="12"/>
        <v>485.99513</v>
      </c>
      <c r="AP58" s="34">
        <f t="shared" si="12"/>
        <v>183.86612</v>
      </c>
      <c r="AQ58" s="56"/>
      <c r="AR58" s="56"/>
      <c r="AS58" s="57">
        <v>485.99513</v>
      </c>
    </row>
    <row r="59" spans="1:45" ht="25.5">
      <c r="A59" s="37" t="s">
        <v>113</v>
      </c>
      <c r="B59" s="31" t="s">
        <v>114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4">
        <f t="shared" si="12"/>
        <v>0</v>
      </c>
      <c r="AP59" s="34">
        <f t="shared" si="12"/>
        <v>0</v>
      </c>
      <c r="AQ59" s="56"/>
      <c r="AR59" s="56"/>
      <c r="AS59" s="56"/>
    </row>
    <row r="60" spans="1:45" ht="25.5">
      <c r="A60" s="37" t="s">
        <v>115</v>
      </c>
      <c r="B60" s="31" t="s">
        <v>116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4">
        <f t="shared" si="12"/>
        <v>0</v>
      </c>
      <c r="AP60" s="34">
        <f t="shared" si="12"/>
        <v>0</v>
      </c>
      <c r="AQ60" s="56"/>
      <c r="AR60" s="56"/>
      <c r="AS60" s="56"/>
    </row>
    <row r="61" spans="1:45" ht="25.5">
      <c r="A61" s="37" t="s">
        <v>117</v>
      </c>
      <c r="B61" s="31" t="s">
        <v>118</v>
      </c>
      <c r="C61" s="32"/>
      <c r="D61" s="32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4">
        <f t="shared" si="12"/>
        <v>0</v>
      </c>
      <c r="AP61" s="34">
        <f t="shared" si="12"/>
        <v>0</v>
      </c>
      <c r="AQ61" s="56"/>
      <c r="AR61" s="56"/>
      <c r="AS61" s="56"/>
    </row>
    <row r="62" spans="1:45" ht="27" customHeight="1">
      <c r="A62" s="37" t="s">
        <v>119</v>
      </c>
      <c r="B62" s="31" t="s">
        <v>120</v>
      </c>
      <c r="C62" s="32"/>
      <c r="D62" s="32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4">
        <f t="shared" si="12"/>
        <v>0</v>
      </c>
      <c r="AP62" s="34">
        <f t="shared" si="12"/>
        <v>0</v>
      </c>
      <c r="AQ62" s="57"/>
      <c r="AR62" s="57"/>
      <c r="AS62" s="57"/>
    </row>
    <row r="63" spans="1:45" ht="13.5" customHeight="1">
      <c r="A63" s="30" t="s">
        <v>121</v>
      </c>
      <c r="B63" s="31" t="s">
        <v>122</v>
      </c>
      <c r="C63" s="32"/>
      <c r="D63" s="39">
        <v>0</v>
      </c>
      <c r="E63" s="32"/>
      <c r="F63" s="39">
        <v>0</v>
      </c>
      <c r="G63" s="32"/>
      <c r="H63" s="39">
        <v>0</v>
      </c>
      <c r="I63" s="32"/>
      <c r="J63" s="39">
        <v>0</v>
      </c>
      <c r="K63" s="32"/>
      <c r="L63" s="39">
        <v>0</v>
      </c>
      <c r="M63" s="32"/>
      <c r="N63" s="39">
        <v>0</v>
      </c>
      <c r="O63" s="32"/>
      <c r="P63" s="39">
        <v>0</v>
      </c>
      <c r="Q63" s="32"/>
      <c r="R63" s="39">
        <v>0</v>
      </c>
      <c r="S63" s="32"/>
      <c r="T63" s="39">
        <v>0</v>
      </c>
      <c r="U63" s="32"/>
      <c r="V63" s="39">
        <v>0</v>
      </c>
      <c r="W63" s="32"/>
      <c r="X63" s="39">
        <v>0</v>
      </c>
      <c r="Y63" s="32"/>
      <c r="Z63" s="39">
        <v>0</v>
      </c>
      <c r="AA63" s="32"/>
      <c r="AB63" s="39">
        <v>0</v>
      </c>
      <c r="AC63" s="32"/>
      <c r="AD63" s="39">
        <v>0</v>
      </c>
      <c r="AE63" s="32"/>
      <c r="AF63" s="39">
        <v>0</v>
      </c>
      <c r="AG63" s="32"/>
      <c r="AH63" s="39">
        <v>0</v>
      </c>
      <c r="AI63" s="32"/>
      <c r="AJ63" s="39">
        <v>0</v>
      </c>
      <c r="AK63" s="32"/>
      <c r="AL63" s="39">
        <v>0</v>
      </c>
      <c r="AM63" s="32"/>
      <c r="AN63" s="39">
        <v>0</v>
      </c>
      <c r="AO63" s="34">
        <f t="shared" si="12"/>
        <v>0</v>
      </c>
      <c r="AP63" s="34" t="s">
        <v>123</v>
      </c>
      <c r="AQ63" s="57"/>
      <c r="AR63" s="57"/>
      <c r="AS63" s="57"/>
    </row>
    <row r="64" spans="1:45" ht="13.5" customHeight="1">
      <c r="A64" s="30" t="s">
        <v>124</v>
      </c>
      <c r="B64" s="31" t="s">
        <v>125</v>
      </c>
      <c r="C64" s="34">
        <f aca="true" t="shared" si="13" ref="C64:AN64">C65+C66</f>
        <v>0</v>
      </c>
      <c r="D64" s="34">
        <f t="shared" si="13"/>
        <v>0</v>
      </c>
      <c r="E64" s="34">
        <f t="shared" si="13"/>
        <v>0</v>
      </c>
      <c r="F64" s="34">
        <f t="shared" si="13"/>
        <v>0</v>
      </c>
      <c r="G64" s="34">
        <f t="shared" si="13"/>
        <v>0</v>
      </c>
      <c r="H64" s="34">
        <f t="shared" si="13"/>
        <v>0</v>
      </c>
      <c r="I64" s="34">
        <f t="shared" si="13"/>
        <v>0</v>
      </c>
      <c r="J64" s="34">
        <f t="shared" si="13"/>
        <v>0</v>
      </c>
      <c r="K64" s="34">
        <f t="shared" si="13"/>
        <v>0</v>
      </c>
      <c r="L64" s="34">
        <f t="shared" si="13"/>
        <v>0</v>
      </c>
      <c r="M64" s="34">
        <f t="shared" si="13"/>
        <v>0</v>
      </c>
      <c r="N64" s="34">
        <f t="shared" si="13"/>
        <v>0</v>
      </c>
      <c r="O64" s="34">
        <f t="shared" si="13"/>
        <v>0</v>
      </c>
      <c r="P64" s="34">
        <f t="shared" si="13"/>
        <v>0</v>
      </c>
      <c r="Q64" s="34">
        <f t="shared" si="13"/>
        <v>0</v>
      </c>
      <c r="R64" s="34">
        <f t="shared" si="13"/>
        <v>0</v>
      </c>
      <c r="S64" s="34">
        <f t="shared" si="13"/>
        <v>0</v>
      </c>
      <c r="T64" s="34">
        <f t="shared" si="13"/>
        <v>0</v>
      </c>
      <c r="U64" s="34">
        <f t="shared" si="13"/>
        <v>0</v>
      </c>
      <c r="V64" s="34">
        <f t="shared" si="13"/>
        <v>0</v>
      </c>
      <c r="W64" s="34">
        <f t="shared" si="13"/>
        <v>0</v>
      </c>
      <c r="X64" s="34">
        <f t="shared" si="13"/>
        <v>0</v>
      </c>
      <c r="Y64" s="34">
        <f t="shared" si="13"/>
        <v>0</v>
      </c>
      <c r="Z64" s="34">
        <f t="shared" si="13"/>
        <v>0</v>
      </c>
      <c r="AA64" s="34">
        <f t="shared" si="13"/>
        <v>0</v>
      </c>
      <c r="AB64" s="34">
        <f t="shared" si="13"/>
        <v>0</v>
      </c>
      <c r="AC64" s="34">
        <f t="shared" si="13"/>
        <v>0</v>
      </c>
      <c r="AD64" s="34">
        <f t="shared" si="13"/>
        <v>0</v>
      </c>
      <c r="AE64" s="34">
        <f t="shared" si="13"/>
        <v>0</v>
      </c>
      <c r="AF64" s="34">
        <f t="shared" si="13"/>
        <v>0</v>
      </c>
      <c r="AG64" s="34">
        <f t="shared" si="13"/>
        <v>0</v>
      </c>
      <c r="AH64" s="34">
        <f t="shared" si="13"/>
        <v>0</v>
      </c>
      <c r="AI64" s="34">
        <f t="shared" si="13"/>
        <v>0</v>
      </c>
      <c r="AJ64" s="34">
        <f t="shared" si="13"/>
        <v>0</v>
      </c>
      <c r="AK64" s="34">
        <f t="shared" si="13"/>
        <v>0</v>
      </c>
      <c r="AL64" s="34">
        <f t="shared" si="13"/>
        <v>0</v>
      </c>
      <c r="AM64" s="34">
        <f t="shared" si="13"/>
        <v>0</v>
      </c>
      <c r="AN64" s="34">
        <f t="shared" si="13"/>
        <v>0</v>
      </c>
      <c r="AO64" s="34">
        <f t="shared" si="12"/>
        <v>0</v>
      </c>
      <c r="AP64" s="34">
        <f t="shared" si="12"/>
        <v>0</v>
      </c>
      <c r="AQ64" s="34">
        <f>AQ65+AQ66</f>
        <v>0</v>
      </c>
      <c r="AR64" s="34">
        <f>AR65+AR66</f>
        <v>0</v>
      </c>
      <c r="AS64" s="34">
        <f>AS65+AS66</f>
        <v>0</v>
      </c>
    </row>
    <row r="65" spans="1:45" ht="13.5" customHeight="1">
      <c r="A65" s="58" t="s">
        <v>126</v>
      </c>
      <c r="B65" s="31" t="s">
        <v>127</v>
      </c>
      <c r="C65" s="32"/>
      <c r="D65" s="41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34">
        <f t="shared" si="12"/>
        <v>0</v>
      </c>
      <c r="AP65" s="34">
        <f t="shared" si="12"/>
        <v>0</v>
      </c>
      <c r="AQ65" s="57"/>
      <c r="AR65" s="57"/>
      <c r="AS65" s="57"/>
    </row>
    <row r="66" spans="1:45" ht="13.5" customHeight="1">
      <c r="A66" s="58" t="s">
        <v>128</v>
      </c>
      <c r="B66" s="31" t="s">
        <v>129</v>
      </c>
      <c r="C66" s="32"/>
      <c r="D66" s="41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34">
        <f t="shared" si="12"/>
        <v>0</v>
      </c>
      <c r="AP66" s="34">
        <f t="shared" si="12"/>
        <v>0</v>
      </c>
      <c r="AQ66" s="57"/>
      <c r="AR66" s="57"/>
      <c r="AS66" s="57"/>
    </row>
    <row r="67" spans="1:45" ht="13.5" customHeight="1">
      <c r="A67" s="59" t="s">
        <v>130</v>
      </c>
      <c r="B67" s="31" t="s">
        <v>131</v>
      </c>
      <c r="C67" s="3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34">
        <f t="shared" si="12"/>
        <v>0</v>
      </c>
      <c r="AP67" s="34">
        <f t="shared" si="12"/>
        <v>0</v>
      </c>
      <c r="AQ67" s="57"/>
      <c r="AR67" s="57"/>
      <c r="AS67" s="57"/>
    </row>
    <row r="68" spans="1:45" ht="38.25">
      <c r="A68" s="30" t="s">
        <v>132</v>
      </c>
      <c r="B68" s="31" t="s">
        <v>133</v>
      </c>
      <c r="C68" s="32"/>
      <c r="D68" s="41"/>
      <c r="E68" s="41"/>
      <c r="F68" s="41"/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4">
        <f t="shared" si="12"/>
        <v>0</v>
      </c>
      <c r="AP68" s="34">
        <f t="shared" si="12"/>
        <v>0</v>
      </c>
      <c r="AQ68" s="56"/>
      <c r="AR68" s="56"/>
      <c r="AS68" s="56"/>
    </row>
    <row r="69" spans="1:45" ht="25.5">
      <c r="A69" s="30" t="s">
        <v>134</v>
      </c>
      <c r="B69" s="31" t="s">
        <v>135</v>
      </c>
      <c r="C69" s="34">
        <f aca="true" t="shared" si="14" ref="C69:AN69">C70+C71</f>
        <v>0</v>
      </c>
      <c r="D69" s="34">
        <f t="shared" si="14"/>
        <v>0</v>
      </c>
      <c r="E69" s="34">
        <f t="shared" si="14"/>
        <v>0</v>
      </c>
      <c r="F69" s="34">
        <f t="shared" si="14"/>
        <v>0</v>
      </c>
      <c r="G69" s="34">
        <f t="shared" si="14"/>
        <v>0</v>
      </c>
      <c r="H69" s="34">
        <f t="shared" si="14"/>
        <v>0</v>
      </c>
      <c r="I69" s="34">
        <f t="shared" si="14"/>
        <v>0</v>
      </c>
      <c r="J69" s="34">
        <f t="shared" si="14"/>
        <v>0</v>
      </c>
      <c r="K69" s="34">
        <f t="shared" si="14"/>
        <v>0</v>
      </c>
      <c r="L69" s="34">
        <f t="shared" si="14"/>
        <v>0</v>
      </c>
      <c r="M69" s="34">
        <f t="shared" si="14"/>
        <v>0</v>
      </c>
      <c r="N69" s="34">
        <f t="shared" si="14"/>
        <v>0</v>
      </c>
      <c r="O69" s="34">
        <f t="shared" si="14"/>
        <v>0</v>
      </c>
      <c r="P69" s="34">
        <f t="shared" si="14"/>
        <v>0</v>
      </c>
      <c r="Q69" s="34">
        <f t="shared" si="14"/>
        <v>0</v>
      </c>
      <c r="R69" s="34">
        <f t="shared" si="14"/>
        <v>0</v>
      </c>
      <c r="S69" s="34">
        <f t="shared" si="14"/>
        <v>0</v>
      </c>
      <c r="T69" s="34">
        <f t="shared" si="14"/>
        <v>0</v>
      </c>
      <c r="U69" s="34">
        <f t="shared" si="14"/>
        <v>0</v>
      </c>
      <c r="V69" s="34">
        <f t="shared" si="14"/>
        <v>0</v>
      </c>
      <c r="W69" s="34">
        <f t="shared" si="14"/>
        <v>0</v>
      </c>
      <c r="X69" s="34">
        <f t="shared" si="14"/>
        <v>0</v>
      </c>
      <c r="Y69" s="34">
        <f t="shared" si="14"/>
        <v>0</v>
      </c>
      <c r="Z69" s="34">
        <f t="shared" si="14"/>
        <v>0</v>
      </c>
      <c r="AA69" s="34">
        <f t="shared" si="14"/>
        <v>0</v>
      </c>
      <c r="AB69" s="34">
        <f t="shared" si="14"/>
        <v>0</v>
      </c>
      <c r="AC69" s="34">
        <f t="shared" si="14"/>
        <v>0</v>
      </c>
      <c r="AD69" s="34">
        <f t="shared" si="14"/>
        <v>0</v>
      </c>
      <c r="AE69" s="34">
        <f t="shared" si="14"/>
        <v>0</v>
      </c>
      <c r="AF69" s="34">
        <f t="shared" si="14"/>
        <v>0</v>
      </c>
      <c r="AG69" s="34">
        <f t="shared" si="14"/>
        <v>0</v>
      </c>
      <c r="AH69" s="34">
        <f t="shared" si="14"/>
        <v>0</v>
      </c>
      <c r="AI69" s="34">
        <f t="shared" si="14"/>
        <v>0</v>
      </c>
      <c r="AJ69" s="34">
        <f t="shared" si="14"/>
        <v>0</v>
      </c>
      <c r="AK69" s="34">
        <f t="shared" si="14"/>
        <v>0</v>
      </c>
      <c r="AL69" s="34">
        <f t="shared" si="14"/>
        <v>0</v>
      </c>
      <c r="AM69" s="34">
        <f t="shared" si="14"/>
        <v>0</v>
      </c>
      <c r="AN69" s="34">
        <f t="shared" si="14"/>
        <v>0</v>
      </c>
      <c r="AO69" s="34">
        <f t="shared" si="12"/>
        <v>0</v>
      </c>
      <c r="AP69" s="34">
        <f t="shared" si="12"/>
        <v>0</v>
      </c>
      <c r="AQ69" s="34">
        <f>AQ70+AQ71</f>
        <v>0</v>
      </c>
      <c r="AR69" s="34">
        <f>AR70+AR71</f>
        <v>0</v>
      </c>
      <c r="AS69" s="34">
        <f>AS70+AS71</f>
        <v>0</v>
      </c>
    </row>
    <row r="70" spans="1:45" ht="13.5" customHeight="1">
      <c r="A70" s="35" t="s">
        <v>136</v>
      </c>
      <c r="B70" s="31" t="s">
        <v>137</v>
      </c>
      <c r="C70" s="32"/>
      <c r="D70" s="4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4">
        <f t="shared" si="12"/>
        <v>0</v>
      </c>
      <c r="AP70" s="34">
        <f t="shared" si="12"/>
        <v>0</v>
      </c>
      <c r="AQ70" s="56"/>
      <c r="AR70" s="56"/>
      <c r="AS70" s="56"/>
    </row>
    <row r="71" spans="1:45" ht="13.5" customHeight="1">
      <c r="A71" s="35" t="s">
        <v>138</v>
      </c>
      <c r="B71" s="31" t="s">
        <v>139</v>
      </c>
      <c r="C71" s="32"/>
      <c r="D71" s="4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4">
        <f t="shared" si="12"/>
        <v>0</v>
      </c>
      <c r="AP71" s="34">
        <f t="shared" si="12"/>
        <v>0</v>
      </c>
      <c r="AQ71" s="56"/>
      <c r="AR71" s="56"/>
      <c r="AS71" s="56"/>
    </row>
    <row r="72" spans="1:45" ht="27.75" customHeight="1">
      <c r="A72" s="30" t="s">
        <v>140</v>
      </c>
      <c r="B72" s="31" t="s">
        <v>141</v>
      </c>
      <c r="C72" s="34">
        <f aca="true" t="shared" si="15" ref="C72:AN72">C73+C74</f>
        <v>0</v>
      </c>
      <c r="D72" s="34">
        <f t="shared" si="15"/>
        <v>0</v>
      </c>
      <c r="E72" s="34">
        <f t="shared" si="15"/>
        <v>0</v>
      </c>
      <c r="F72" s="34">
        <f t="shared" si="15"/>
        <v>0</v>
      </c>
      <c r="G72" s="34">
        <f t="shared" si="15"/>
        <v>0</v>
      </c>
      <c r="H72" s="34">
        <f t="shared" si="15"/>
        <v>0</v>
      </c>
      <c r="I72" s="34">
        <f t="shared" si="15"/>
        <v>0</v>
      </c>
      <c r="J72" s="34">
        <f t="shared" si="15"/>
        <v>0</v>
      </c>
      <c r="K72" s="34">
        <f t="shared" si="15"/>
        <v>0</v>
      </c>
      <c r="L72" s="34">
        <f t="shared" si="15"/>
        <v>0</v>
      </c>
      <c r="M72" s="34">
        <f t="shared" si="15"/>
        <v>0</v>
      </c>
      <c r="N72" s="34">
        <f t="shared" si="15"/>
        <v>0</v>
      </c>
      <c r="O72" s="34">
        <f t="shared" si="15"/>
        <v>0</v>
      </c>
      <c r="P72" s="34">
        <f t="shared" si="15"/>
        <v>0</v>
      </c>
      <c r="Q72" s="34">
        <f t="shared" si="15"/>
        <v>0</v>
      </c>
      <c r="R72" s="34">
        <f t="shared" si="15"/>
        <v>0</v>
      </c>
      <c r="S72" s="34">
        <f t="shared" si="15"/>
        <v>0</v>
      </c>
      <c r="T72" s="34">
        <f t="shared" si="15"/>
        <v>0</v>
      </c>
      <c r="U72" s="34">
        <f t="shared" si="15"/>
        <v>0</v>
      </c>
      <c r="V72" s="34">
        <f t="shared" si="15"/>
        <v>0</v>
      </c>
      <c r="W72" s="34">
        <f t="shared" si="15"/>
        <v>0</v>
      </c>
      <c r="X72" s="34">
        <f t="shared" si="15"/>
        <v>0</v>
      </c>
      <c r="Y72" s="34">
        <f t="shared" si="15"/>
        <v>0</v>
      </c>
      <c r="Z72" s="34">
        <f t="shared" si="15"/>
        <v>0</v>
      </c>
      <c r="AA72" s="34">
        <f t="shared" si="15"/>
        <v>0</v>
      </c>
      <c r="AB72" s="34">
        <f t="shared" si="15"/>
        <v>0</v>
      </c>
      <c r="AC72" s="34">
        <f t="shared" si="15"/>
        <v>0</v>
      </c>
      <c r="AD72" s="34">
        <f t="shared" si="15"/>
        <v>0</v>
      </c>
      <c r="AE72" s="34">
        <f t="shared" si="15"/>
        <v>0</v>
      </c>
      <c r="AF72" s="34">
        <f t="shared" si="15"/>
        <v>0</v>
      </c>
      <c r="AG72" s="34">
        <f t="shared" si="15"/>
        <v>0</v>
      </c>
      <c r="AH72" s="34">
        <f t="shared" si="15"/>
        <v>0</v>
      </c>
      <c r="AI72" s="34">
        <f t="shared" si="15"/>
        <v>0</v>
      </c>
      <c r="AJ72" s="34">
        <f t="shared" si="15"/>
        <v>0</v>
      </c>
      <c r="AK72" s="34">
        <f t="shared" si="15"/>
        <v>0</v>
      </c>
      <c r="AL72" s="34">
        <f t="shared" si="15"/>
        <v>0</v>
      </c>
      <c r="AM72" s="34">
        <f t="shared" si="15"/>
        <v>0</v>
      </c>
      <c r="AN72" s="34">
        <f t="shared" si="15"/>
        <v>0</v>
      </c>
      <c r="AO72" s="34">
        <f aca="true" t="shared" si="16" ref="AO72:AP89">C72+E72+G72+I72+K72+M72+O72+Q72+S72+U72+W72+Y72+AA72+AC72+AE72+AG72+AI72+AK72+AM72</f>
        <v>0</v>
      </c>
      <c r="AP72" s="34">
        <f t="shared" si="16"/>
        <v>0</v>
      </c>
      <c r="AQ72" s="34">
        <f>AQ73+AQ74</f>
        <v>0</v>
      </c>
      <c r="AR72" s="34">
        <f>AR73+AR74</f>
        <v>0</v>
      </c>
      <c r="AS72" s="34">
        <f>AS73+AS74</f>
        <v>0</v>
      </c>
    </row>
    <row r="73" spans="1:45" ht="13.5" customHeight="1">
      <c r="A73" s="35" t="s">
        <v>142</v>
      </c>
      <c r="B73" s="31" t="s">
        <v>143</v>
      </c>
      <c r="C73" s="32"/>
      <c r="D73" s="4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4">
        <f t="shared" si="16"/>
        <v>0</v>
      </c>
      <c r="AP73" s="34">
        <f t="shared" si="16"/>
        <v>0</v>
      </c>
      <c r="AQ73" s="57"/>
      <c r="AR73" s="57"/>
      <c r="AS73" s="57"/>
    </row>
    <row r="74" spans="1:45" ht="13.5" customHeight="1">
      <c r="A74" s="35" t="s">
        <v>144</v>
      </c>
      <c r="B74" s="31" t="s">
        <v>145</v>
      </c>
      <c r="C74" s="32"/>
      <c r="D74" s="4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4">
        <f t="shared" si="16"/>
        <v>0</v>
      </c>
      <c r="AP74" s="34">
        <f t="shared" si="16"/>
        <v>0</v>
      </c>
      <c r="AQ74" s="57"/>
      <c r="AR74" s="57"/>
      <c r="AS74" s="57"/>
    </row>
    <row r="75" spans="1:45" ht="25.5">
      <c r="A75" s="30" t="s">
        <v>146</v>
      </c>
      <c r="B75" s="31" t="s">
        <v>147</v>
      </c>
      <c r="C75" s="32"/>
      <c r="D75" s="4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4">
        <f t="shared" si="16"/>
        <v>0</v>
      </c>
      <c r="AP75" s="34">
        <f t="shared" si="16"/>
        <v>0</v>
      </c>
      <c r="AQ75" s="56"/>
      <c r="AR75" s="56"/>
      <c r="AS75" s="56"/>
    </row>
    <row r="76" spans="1:45" ht="25.5">
      <c r="A76" s="30" t="s">
        <v>148</v>
      </c>
      <c r="B76" s="31" t="s">
        <v>149</v>
      </c>
      <c r="C76" s="32"/>
      <c r="D76" s="4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4">
        <f t="shared" si="16"/>
        <v>0</v>
      </c>
      <c r="AP76" s="34">
        <f t="shared" si="16"/>
        <v>0</v>
      </c>
      <c r="AQ76" s="56"/>
      <c r="AR76" s="56"/>
      <c r="AS76" s="56"/>
    </row>
    <row r="77" spans="1:45" ht="12.75">
      <c r="A77" s="30" t="s">
        <v>150</v>
      </c>
      <c r="B77" s="31" t="s">
        <v>151</v>
      </c>
      <c r="C77" s="32"/>
      <c r="D77" s="4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4">
        <f t="shared" si="16"/>
        <v>0</v>
      </c>
      <c r="AP77" s="34">
        <f t="shared" si="16"/>
        <v>0</v>
      </c>
      <c r="AQ77" s="57"/>
      <c r="AR77" s="57"/>
      <c r="AS77" s="57"/>
    </row>
    <row r="78" spans="1:45" ht="25.5" customHeight="1">
      <c r="A78" s="30" t="s">
        <v>152</v>
      </c>
      <c r="B78" s="31" t="s">
        <v>153</v>
      </c>
      <c r="C78" s="32"/>
      <c r="D78" s="4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4">
        <f t="shared" si="16"/>
        <v>0</v>
      </c>
      <c r="AP78" s="34">
        <f t="shared" si="16"/>
        <v>0</v>
      </c>
      <c r="AQ78" s="57"/>
      <c r="AR78" s="57"/>
      <c r="AS78" s="57"/>
    </row>
    <row r="79" spans="1:45" ht="51">
      <c r="A79" s="30" t="s">
        <v>154</v>
      </c>
      <c r="B79" s="31" t="s">
        <v>155</v>
      </c>
      <c r="C79" s="32"/>
      <c r="D79" s="4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4">
        <f t="shared" si="16"/>
        <v>0</v>
      </c>
      <c r="AP79" s="34">
        <f t="shared" si="16"/>
        <v>0</v>
      </c>
      <c r="AQ79" s="57"/>
      <c r="AR79" s="57"/>
      <c r="AS79" s="57"/>
    </row>
    <row r="80" spans="1:45" ht="13.5" customHeight="1">
      <c r="A80" s="60" t="s">
        <v>156</v>
      </c>
      <c r="B80" s="31" t="s">
        <v>157</v>
      </c>
      <c r="C80" s="61">
        <v>10.10743</v>
      </c>
      <c r="D80" s="62">
        <v>0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34">
        <f t="shared" si="16"/>
        <v>10.10743</v>
      </c>
      <c r="AP80" s="34">
        <f t="shared" si="16"/>
        <v>0</v>
      </c>
      <c r="AQ80" s="57"/>
      <c r="AR80" s="57"/>
      <c r="AS80" s="57">
        <v>10.10743</v>
      </c>
    </row>
    <row r="81" spans="1:45" s="42" customFormat="1" ht="13.5" customHeight="1">
      <c r="A81" s="30" t="s">
        <v>158</v>
      </c>
      <c r="B81" s="31" t="s">
        <v>159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4">
        <f>'[1]A3'!C130</f>
        <v>9453.348</v>
      </c>
      <c r="AN81" s="34"/>
      <c r="AO81" s="34">
        <f>AM81</f>
        <v>9453.348</v>
      </c>
      <c r="AP81" s="34" t="s">
        <v>123</v>
      </c>
      <c r="AQ81" s="57"/>
      <c r="AR81" s="57"/>
      <c r="AS81" s="57"/>
    </row>
    <row r="82" spans="1:45" s="42" customFormat="1" ht="13.5" customHeight="1">
      <c r="A82" s="43" t="s">
        <v>160</v>
      </c>
      <c r="B82" s="63" t="s">
        <v>161</v>
      </c>
      <c r="C82" s="34">
        <f aca="true" t="shared" si="17" ref="C82:AL82">C56+C63+C64+C67+C68+C69+C72+C75+C76+C77+C78+C79+C80</f>
        <v>648.68366</v>
      </c>
      <c r="D82" s="34">
        <f t="shared" si="17"/>
        <v>331.34541</v>
      </c>
      <c r="E82" s="34">
        <f t="shared" si="17"/>
        <v>0</v>
      </c>
      <c r="F82" s="34">
        <f t="shared" si="17"/>
        <v>0</v>
      </c>
      <c r="G82" s="34">
        <f t="shared" si="17"/>
        <v>0</v>
      </c>
      <c r="H82" s="34">
        <f t="shared" si="17"/>
        <v>0</v>
      </c>
      <c r="I82" s="34">
        <f t="shared" si="17"/>
        <v>0</v>
      </c>
      <c r="J82" s="34">
        <f t="shared" si="17"/>
        <v>0</v>
      </c>
      <c r="K82" s="34">
        <f t="shared" si="17"/>
        <v>0</v>
      </c>
      <c r="L82" s="34">
        <f t="shared" si="17"/>
        <v>0</v>
      </c>
      <c r="M82" s="34">
        <f t="shared" si="17"/>
        <v>0</v>
      </c>
      <c r="N82" s="34">
        <f t="shared" si="17"/>
        <v>0</v>
      </c>
      <c r="O82" s="34">
        <f t="shared" si="17"/>
        <v>0</v>
      </c>
      <c r="P82" s="34">
        <f t="shared" si="17"/>
        <v>0</v>
      </c>
      <c r="Q82" s="34">
        <f t="shared" si="17"/>
        <v>0</v>
      </c>
      <c r="R82" s="34">
        <f t="shared" si="17"/>
        <v>0</v>
      </c>
      <c r="S82" s="34">
        <f t="shared" si="17"/>
        <v>0</v>
      </c>
      <c r="T82" s="34">
        <f t="shared" si="17"/>
        <v>0</v>
      </c>
      <c r="U82" s="34">
        <f t="shared" si="17"/>
        <v>0</v>
      </c>
      <c r="V82" s="34">
        <f t="shared" si="17"/>
        <v>0</v>
      </c>
      <c r="W82" s="34">
        <f t="shared" si="17"/>
        <v>0</v>
      </c>
      <c r="X82" s="34">
        <f t="shared" si="17"/>
        <v>0</v>
      </c>
      <c r="Y82" s="34">
        <f t="shared" si="17"/>
        <v>0</v>
      </c>
      <c r="Z82" s="34">
        <f t="shared" si="17"/>
        <v>0</v>
      </c>
      <c r="AA82" s="34">
        <f t="shared" si="17"/>
        <v>0</v>
      </c>
      <c r="AB82" s="34">
        <f t="shared" si="17"/>
        <v>0</v>
      </c>
      <c r="AC82" s="34">
        <f t="shared" si="17"/>
        <v>0</v>
      </c>
      <c r="AD82" s="34">
        <f t="shared" si="17"/>
        <v>0</v>
      </c>
      <c r="AE82" s="34">
        <f t="shared" si="17"/>
        <v>0</v>
      </c>
      <c r="AF82" s="34">
        <f t="shared" si="17"/>
        <v>0</v>
      </c>
      <c r="AG82" s="34">
        <f t="shared" si="17"/>
        <v>0</v>
      </c>
      <c r="AH82" s="34">
        <f t="shared" si="17"/>
        <v>0</v>
      </c>
      <c r="AI82" s="34">
        <f t="shared" si="17"/>
        <v>0</v>
      </c>
      <c r="AJ82" s="34">
        <f t="shared" si="17"/>
        <v>0</v>
      </c>
      <c r="AK82" s="34">
        <f t="shared" si="17"/>
        <v>0</v>
      </c>
      <c r="AL82" s="34">
        <f t="shared" si="17"/>
        <v>0</v>
      </c>
      <c r="AM82" s="34">
        <f>AM56+AM63+AM64+AM67+AM68+AM69+AM72+AM75+AM76+AM77+AM78+AM79+AM80+AM81</f>
        <v>9453.348</v>
      </c>
      <c r="AN82" s="34">
        <f>AN56+AN63+AN64+AN67+AN68+AN69+AN72+AN75+AN76+AN77+AN78+AN79+AN80</f>
        <v>0</v>
      </c>
      <c r="AO82" s="34">
        <f>C82+E82+G82+I82+K82+M82+O82+Q82+S82+U82+W82+Y82+AA82+AC82+AE82+AG82+AI82+AK82+AM82</f>
        <v>10102.03166</v>
      </c>
      <c r="AP82" s="34">
        <f>D82+F82+H82+J82+L82+N82+P82+R82+T82+V82+X82+Z82+AB82+AD82+AF82+AH82+AJ82+AL82+AN82</f>
        <v>331.34541</v>
      </c>
      <c r="AQ82" s="34">
        <f>AQ56+AQ63+AQ64+AQ67+AQ68+AQ69+AQ72+AQ75+AQ76+AQ77+AQ78+AQ79+AQ80</f>
        <v>0</v>
      </c>
      <c r="AR82" s="34">
        <f>AR56+AR63+AR64+AR67+AR68+AR69+AR72+AR75+AR76+AR77+AR78+AR79+AR80</f>
        <v>0</v>
      </c>
      <c r="AS82" s="34">
        <f>AS56+AS63+AS64+AS67+AS68+AS69+AS72+AS75+AS76+AS77+AS78+AS79+AS80</f>
        <v>648.68366</v>
      </c>
    </row>
    <row r="83" spans="1:45" s="42" customFormat="1" ht="51">
      <c r="A83" s="43" t="s">
        <v>162</v>
      </c>
      <c r="B83" s="31" t="s">
        <v>163</v>
      </c>
      <c r="C83" s="34">
        <f aca="true" t="shared" si="18" ref="C83:AN83">C48-C82</f>
        <v>921.74708</v>
      </c>
      <c r="D83" s="34">
        <f t="shared" si="18"/>
        <v>-262.90524</v>
      </c>
      <c r="E83" s="34">
        <f t="shared" si="18"/>
        <v>0</v>
      </c>
      <c r="F83" s="34">
        <f t="shared" si="18"/>
        <v>0</v>
      </c>
      <c r="G83" s="34">
        <f t="shared" si="18"/>
        <v>0.46143</v>
      </c>
      <c r="H83" s="34">
        <f t="shared" si="18"/>
        <v>0</v>
      </c>
      <c r="I83" s="34">
        <f t="shared" si="18"/>
        <v>0</v>
      </c>
      <c r="J83" s="34">
        <f t="shared" si="18"/>
        <v>0</v>
      </c>
      <c r="K83" s="34">
        <f t="shared" si="18"/>
        <v>0.46181</v>
      </c>
      <c r="L83" s="34">
        <f t="shared" si="18"/>
        <v>0</v>
      </c>
      <c r="M83" s="34">
        <f t="shared" si="18"/>
        <v>0.4622</v>
      </c>
      <c r="N83" s="34">
        <f t="shared" si="18"/>
        <v>0</v>
      </c>
      <c r="O83" s="34">
        <f t="shared" si="18"/>
        <v>0.46258</v>
      </c>
      <c r="P83" s="34">
        <f t="shared" si="18"/>
        <v>0</v>
      </c>
      <c r="Q83" s="34">
        <f t="shared" si="18"/>
        <v>0.46297</v>
      </c>
      <c r="R83" s="34">
        <f t="shared" si="18"/>
        <v>0</v>
      </c>
      <c r="S83" s="34">
        <f t="shared" si="18"/>
        <v>0.46335</v>
      </c>
      <c r="T83" s="34">
        <f t="shared" si="18"/>
        <v>0</v>
      </c>
      <c r="U83" s="34">
        <f t="shared" si="18"/>
        <v>0.46373</v>
      </c>
      <c r="V83" s="34">
        <f t="shared" si="18"/>
        <v>0</v>
      </c>
      <c r="W83" s="34">
        <f t="shared" si="18"/>
        <v>0.46413</v>
      </c>
      <c r="X83" s="34">
        <f t="shared" si="18"/>
        <v>0</v>
      </c>
      <c r="Y83" s="34">
        <f t="shared" si="18"/>
        <v>0.46451</v>
      </c>
      <c r="Z83" s="34">
        <f t="shared" si="18"/>
        <v>0</v>
      </c>
      <c r="AA83" s="34">
        <f t="shared" si="18"/>
        <v>0.4649</v>
      </c>
      <c r="AB83" s="34">
        <f t="shared" si="18"/>
        <v>0</v>
      </c>
      <c r="AC83" s="34">
        <f t="shared" si="18"/>
        <v>0.46528</v>
      </c>
      <c r="AD83" s="34">
        <f t="shared" si="18"/>
        <v>0</v>
      </c>
      <c r="AE83" s="34">
        <f t="shared" si="18"/>
        <v>0.46567</v>
      </c>
      <c r="AF83" s="34">
        <f t="shared" si="18"/>
        <v>0</v>
      </c>
      <c r="AG83" s="34">
        <f t="shared" si="18"/>
        <v>5.61845</v>
      </c>
      <c r="AH83" s="34">
        <f t="shared" si="18"/>
        <v>0</v>
      </c>
      <c r="AI83" s="34">
        <f t="shared" si="18"/>
        <v>1550.75489</v>
      </c>
      <c r="AJ83" s="34">
        <f t="shared" si="18"/>
        <v>0</v>
      </c>
      <c r="AK83" s="34">
        <f t="shared" si="18"/>
        <v>4383.12085</v>
      </c>
      <c r="AL83" s="34">
        <f t="shared" si="18"/>
        <v>0</v>
      </c>
      <c r="AM83" s="34">
        <f t="shared" si="18"/>
        <v>-6866.803830000001</v>
      </c>
      <c r="AN83" s="34">
        <f t="shared" si="18"/>
        <v>4.189</v>
      </c>
      <c r="AO83" s="34">
        <f>C83+E83+G83+I83+K83+M83+O83+Q83+S83+U83+W83+Y83+AA83+AC83+AE83+AG83+AI83+AK83+AM83</f>
        <v>0</v>
      </c>
      <c r="AP83" s="34">
        <f>D83+F83+H83+J83+L83+N83+P83+R83+T83+V83+X83+Z83+AB83+AD83+AF83+AH83+AJ83+AL83+AN83</f>
        <v>-258.71623999999997</v>
      </c>
      <c r="AQ83" s="34">
        <f>AQ48-AQ82</f>
        <v>5946.09988</v>
      </c>
      <c r="AR83" s="34">
        <f>AR48-AR82</f>
        <v>0</v>
      </c>
      <c r="AS83" s="34">
        <f>AS48-AS82</f>
        <v>2713.19906</v>
      </c>
    </row>
    <row r="84" spans="1:45" s="42" customFormat="1" ht="18" customHeight="1">
      <c r="A84" s="44"/>
      <c r="B84" s="45"/>
      <c r="C84" s="46"/>
      <c r="D84" s="4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64"/>
      <c r="AR84" s="64"/>
      <c r="AS84" s="64"/>
    </row>
    <row r="85" spans="1:45" s="42" customFormat="1" ht="15.75">
      <c r="A85" s="48" t="s">
        <v>104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64"/>
      <c r="AR85" s="64"/>
      <c r="AS85" s="64"/>
    </row>
    <row r="86" spans="1:45" s="42" customFormat="1" ht="12.75">
      <c r="A86" s="49"/>
      <c r="B86" s="49"/>
      <c r="C86" s="50"/>
      <c r="D86" s="49"/>
      <c r="E86" s="49"/>
      <c r="F86" s="49"/>
      <c r="G86" s="51"/>
      <c r="H86" s="51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1"/>
      <c r="AJ86" s="51"/>
      <c r="AK86" s="51"/>
      <c r="AL86" s="51"/>
      <c r="AM86" s="51"/>
      <c r="AN86" s="51"/>
      <c r="AO86" s="51"/>
      <c r="AP86" s="52"/>
      <c r="AQ86" s="64"/>
      <c r="AR86" s="64"/>
      <c r="AS86" s="64"/>
    </row>
    <row r="87" spans="1:45" s="42" customFormat="1" ht="20.25" customHeight="1">
      <c r="A87" s="13" t="s">
        <v>164</v>
      </c>
      <c r="B87" s="14"/>
      <c r="C87" s="15" t="s">
        <v>2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3" t="s">
        <v>106</v>
      </c>
      <c r="AR87" s="19"/>
      <c r="AS87" s="20"/>
    </row>
    <row r="88" spans="1:45" s="42" customFormat="1" ht="16.5" customHeight="1">
      <c r="A88" s="13"/>
      <c r="B88" s="14"/>
      <c r="C88" s="13" t="s">
        <v>4</v>
      </c>
      <c r="D88" s="13"/>
      <c r="E88" s="21" t="s">
        <v>5</v>
      </c>
      <c r="F88" s="21"/>
      <c r="G88" s="21" t="s">
        <v>6</v>
      </c>
      <c r="H88" s="21"/>
      <c r="I88" s="13" t="s">
        <v>7</v>
      </c>
      <c r="J88" s="13"/>
      <c r="K88" s="13" t="s">
        <v>8</v>
      </c>
      <c r="L88" s="13"/>
      <c r="M88" s="13" t="s">
        <v>9</v>
      </c>
      <c r="N88" s="13"/>
      <c r="O88" s="13" t="s">
        <v>10</v>
      </c>
      <c r="P88" s="13"/>
      <c r="Q88" s="13" t="s">
        <v>11</v>
      </c>
      <c r="R88" s="13"/>
      <c r="S88" s="13" t="s">
        <v>12</v>
      </c>
      <c r="T88" s="13"/>
      <c r="U88" s="13" t="s">
        <v>13</v>
      </c>
      <c r="V88" s="13"/>
      <c r="W88" s="13" t="s">
        <v>14</v>
      </c>
      <c r="X88" s="13"/>
      <c r="Y88" s="13" t="s">
        <v>15</v>
      </c>
      <c r="Z88" s="13"/>
      <c r="AA88" s="13" t="s">
        <v>16</v>
      </c>
      <c r="AB88" s="13"/>
      <c r="AC88" s="13" t="s">
        <v>17</v>
      </c>
      <c r="AD88" s="13"/>
      <c r="AE88" s="13" t="s">
        <v>18</v>
      </c>
      <c r="AF88" s="13"/>
      <c r="AG88" s="13" t="s">
        <v>19</v>
      </c>
      <c r="AH88" s="13"/>
      <c r="AI88" s="15" t="s">
        <v>20</v>
      </c>
      <c r="AJ88" s="17"/>
      <c r="AK88" s="15" t="s">
        <v>21</v>
      </c>
      <c r="AL88" s="17"/>
      <c r="AM88" s="15" t="s">
        <v>22</v>
      </c>
      <c r="AN88" s="17"/>
      <c r="AO88" s="13" t="s">
        <v>23</v>
      </c>
      <c r="AP88" s="13"/>
      <c r="AQ88" s="22"/>
      <c r="AR88" s="23"/>
      <c r="AS88" s="24"/>
    </row>
    <row r="89" spans="1:45" s="42" customFormat="1" ht="16.5" customHeight="1">
      <c r="A89" s="13">
        <v>1</v>
      </c>
      <c r="B89" s="14"/>
      <c r="C89" s="13">
        <v>2</v>
      </c>
      <c r="D89" s="13"/>
      <c r="E89" s="13">
        <v>3</v>
      </c>
      <c r="F89" s="14"/>
      <c r="G89" s="13">
        <v>4</v>
      </c>
      <c r="H89" s="13"/>
      <c r="I89" s="13">
        <v>5</v>
      </c>
      <c r="J89" s="14"/>
      <c r="K89" s="13">
        <v>6</v>
      </c>
      <c r="L89" s="13"/>
      <c r="M89" s="13">
        <v>7</v>
      </c>
      <c r="N89" s="14"/>
      <c r="O89" s="13">
        <v>8</v>
      </c>
      <c r="P89" s="13"/>
      <c r="Q89" s="13">
        <v>9</v>
      </c>
      <c r="R89" s="14"/>
      <c r="S89" s="13">
        <v>10</v>
      </c>
      <c r="T89" s="13"/>
      <c r="U89" s="13">
        <v>11</v>
      </c>
      <c r="V89" s="14"/>
      <c r="W89" s="13">
        <v>12</v>
      </c>
      <c r="X89" s="13"/>
      <c r="Y89" s="13">
        <v>13</v>
      </c>
      <c r="Z89" s="14"/>
      <c r="AA89" s="13">
        <v>14</v>
      </c>
      <c r="AB89" s="13"/>
      <c r="AC89" s="13">
        <v>15</v>
      </c>
      <c r="AD89" s="14"/>
      <c r="AE89" s="13">
        <v>16</v>
      </c>
      <c r="AF89" s="13"/>
      <c r="AG89" s="13">
        <v>17</v>
      </c>
      <c r="AH89" s="14"/>
      <c r="AI89" s="13">
        <v>18</v>
      </c>
      <c r="AJ89" s="13"/>
      <c r="AK89" s="13">
        <v>19</v>
      </c>
      <c r="AL89" s="14"/>
      <c r="AM89" s="13">
        <v>20</v>
      </c>
      <c r="AN89" s="13"/>
      <c r="AO89" s="13">
        <v>21</v>
      </c>
      <c r="AP89" s="14"/>
      <c r="AQ89" s="25">
        <v>12</v>
      </c>
      <c r="AR89" s="25">
        <v>13</v>
      </c>
      <c r="AS89" s="25">
        <v>14</v>
      </c>
    </row>
    <row r="90" spans="1:45" s="70" customFormat="1" ht="46.5" customHeight="1">
      <c r="A90" s="65">
        <v>0</v>
      </c>
      <c r="B90" s="66"/>
      <c r="C90" s="67" t="s">
        <v>23</v>
      </c>
      <c r="D90" s="68" t="s">
        <v>24</v>
      </c>
      <c r="E90" s="67" t="s">
        <v>23</v>
      </c>
      <c r="F90" s="68" t="s">
        <v>24</v>
      </c>
      <c r="G90" s="67" t="s">
        <v>23</v>
      </c>
      <c r="H90" s="68" t="s">
        <v>24</v>
      </c>
      <c r="I90" s="67" t="s">
        <v>23</v>
      </c>
      <c r="J90" s="68" t="s">
        <v>24</v>
      </c>
      <c r="K90" s="67" t="s">
        <v>23</v>
      </c>
      <c r="L90" s="68" t="s">
        <v>24</v>
      </c>
      <c r="M90" s="67" t="s">
        <v>23</v>
      </c>
      <c r="N90" s="68" t="s">
        <v>24</v>
      </c>
      <c r="O90" s="67" t="s">
        <v>23</v>
      </c>
      <c r="P90" s="68" t="s">
        <v>24</v>
      </c>
      <c r="Q90" s="67" t="s">
        <v>23</v>
      </c>
      <c r="R90" s="68" t="s">
        <v>24</v>
      </c>
      <c r="S90" s="67" t="s">
        <v>23</v>
      </c>
      <c r="T90" s="68" t="s">
        <v>24</v>
      </c>
      <c r="U90" s="67" t="s">
        <v>23</v>
      </c>
      <c r="V90" s="68" t="s">
        <v>24</v>
      </c>
      <c r="W90" s="67" t="s">
        <v>23</v>
      </c>
      <c r="X90" s="68" t="s">
        <v>24</v>
      </c>
      <c r="Y90" s="67" t="s">
        <v>23</v>
      </c>
      <c r="Z90" s="68" t="s">
        <v>24</v>
      </c>
      <c r="AA90" s="67" t="s">
        <v>23</v>
      </c>
      <c r="AB90" s="68" t="s">
        <v>24</v>
      </c>
      <c r="AC90" s="67" t="s">
        <v>23</v>
      </c>
      <c r="AD90" s="68" t="s">
        <v>24</v>
      </c>
      <c r="AE90" s="67" t="s">
        <v>23</v>
      </c>
      <c r="AF90" s="68" t="s">
        <v>24</v>
      </c>
      <c r="AG90" s="67" t="s">
        <v>23</v>
      </c>
      <c r="AH90" s="68" t="s">
        <v>24</v>
      </c>
      <c r="AI90" s="67" t="s">
        <v>23</v>
      </c>
      <c r="AJ90" s="68" t="s">
        <v>24</v>
      </c>
      <c r="AK90" s="67" t="s">
        <v>23</v>
      </c>
      <c r="AL90" s="68" t="s">
        <v>24</v>
      </c>
      <c r="AM90" s="67" t="s">
        <v>23</v>
      </c>
      <c r="AN90" s="68" t="s">
        <v>24</v>
      </c>
      <c r="AO90" s="67" t="s">
        <v>23</v>
      </c>
      <c r="AP90" s="69" t="s">
        <v>25</v>
      </c>
      <c r="AQ90" s="67" t="s">
        <v>26</v>
      </c>
      <c r="AR90" s="67" t="s">
        <v>27</v>
      </c>
      <c r="AS90" s="67" t="s">
        <v>28</v>
      </c>
    </row>
    <row r="91" spans="1:45" s="42" customFormat="1" ht="25.5">
      <c r="A91" s="30" t="s">
        <v>165</v>
      </c>
      <c r="B91" s="31" t="s">
        <v>166</v>
      </c>
      <c r="C91" s="71"/>
      <c r="D91" s="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3">
        <f aca="true" t="shared" si="19" ref="AO91:AP104">C91+E91+G91+I91+K91+M91+O91+Q91+S91+U91+W91+Y91+AA91+AC91+AE91+AG91+AI91+AK91+AM91</f>
        <v>0</v>
      </c>
      <c r="AP91" s="73">
        <f t="shared" si="19"/>
        <v>0</v>
      </c>
      <c r="AQ91" s="74"/>
      <c r="AR91" s="74"/>
      <c r="AS91" s="74"/>
    </row>
    <row r="92" spans="1:45" s="42" customFormat="1" ht="13.5" customHeight="1">
      <c r="A92" s="30" t="s">
        <v>167</v>
      </c>
      <c r="B92" s="31" t="s">
        <v>168</v>
      </c>
      <c r="C92" s="71"/>
      <c r="D92" s="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3">
        <f t="shared" si="19"/>
        <v>0</v>
      </c>
      <c r="AP92" s="73">
        <f t="shared" si="19"/>
        <v>0</v>
      </c>
      <c r="AQ92" s="74"/>
      <c r="AR92" s="74"/>
      <c r="AS92" s="74"/>
    </row>
    <row r="93" spans="1:45" ht="13.5" customHeight="1">
      <c r="A93" s="30" t="s">
        <v>169</v>
      </c>
      <c r="B93" s="31" t="s">
        <v>170</v>
      </c>
      <c r="C93" s="71"/>
      <c r="D93" s="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3">
        <f t="shared" si="19"/>
        <v>0</v>
      </c>
      <c r="AP93" s="73">
        <f t="shared" si="19"/>
        <v>0</v>
      </c>
      <c r="AQ93" s="75"/>
      <c r="AR93" s="75"/>
      <c r="AS93" s="75"/>
    </row>
    <row r="94" spans="1:45" ht="25.5" customHeight="1">
      <c r="A94" s="30" t="s">
        <v>171</v>
      </c>
      <c r="B94" s="31" t="s">
        <v>172</v>
      </c>
      <c r="C94" s="71"/>
      <c r="D94" s="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3">
        <f t="shared" si="19"/>
        <v>0</v>
      </c>
      <c r="AP94" s="73">
        <f t="shared" si="19"/>
        <v>0</v>
      </c>
      <c r="AQ94" s="74"/>
      <c r="AR94" s="74"/>
      <c r="AS94" s="74"/>
    </row>
    <row r="95" spans="1:45" ht="25.5">
      <c r="A95" s="30" t="s">
        <v>173</v>
      </c>
      <c r="B95" s="31" t="s">
        <v>174</v>
      </c>
      <c r="C95" s="71"/>
      <c r="D95" s="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3">
        <f t="shared" si="19"/>
        <v>0</v>
      </c>
      <c r="AP95" s="73">
        <f t="shared" si="19"/>
        <v>0</v>
      </c>
      <c r="AQ95" s="74"/>
      <c r="AR95" s="74"/>
      <c r="AS95" s="74"/>
    </row>
    <row r="96" spans="1:45" ht="25.5">
      <c r="A96" s="30" t="s">
        <v>175</v>
      </c>
      <c r="B96" s="31" t="s">
        <v>176</v>
      </c>
      <c r="C96" s="71"/>
      <c r="D96" s="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3">
        <f t="shared" si="19"/>
        <v>0</v>
      </c>
      <c r="AP96" s="73">
        <f t="shared" si="19"/>
        <v>0</v>
      </c>
      <c r="AQ96" s="74"/>
      <c r="AR96" s="74"/>
      <c r="AS96" s="74"/>
    </row>
    <row r="97" spans="1:45" ht="13.5" customHeight="1">
      <c r="A97" s="30" t="s">
        <v>177</v>
      </c>
      <c r="B97" s="31" t="s">
        <v>178</v>
      </c>
      <c r="C97" s="71"/>
      <c r="D97" s="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3">
        <f t="shared" si="19"/>
        <v>0</v>
      </c>
      <c r="AP97" s="73">
        <f t="shared" si="19"/>
        <v>0</v>
      </c>
      <c r="AQ97" s="74"/>
      <c r="AR97" s="74"/>
      <c r="AS97" s="74"/>
    </row>
    <row r="98" spans="1:45" ht="25.5">
      <c r="A98" s="43" t="s">
        <v>179</v>
      </c>
      <c r="B98" s="31" t="s">
        <v>180</v>
      </c>
      <c r="C98" s="73">
        <f aca="true" t="shared" si="20" ref="C98:AN98">C91+C92+C93+C94+C95+C96+C97</f>
        <v>0</v>
      </c>
      <c r="D98" s="73">
        <f t="shared" si="20"/>
        <v>0</v>
      </c>
      <c r="E98" s="73">
        <f t="shared" si="20"/>
        <v>0</v>
      </c>
      <c r="F98" s="73">
        <f t="shared" si="20"/>
        <v>0</v>
      </c>
      <c r="G98" s="73">
        <f t="shared" si="20"/>
        <v>0</v>
      </c>
      <c r="H98" s="73">
        <f t="shared" si="20"/>
        <v>0</v>
      </c>
      <c r="I98" s="73">
        <f t="shared" si="20"/>
        <v>0</v>
      </c>
      <c r="J98" s="73">
        <f t="shared" si="20"/>
        <v>0</v>
      </c>
      <c r="K98" s="73">
        <f t="shared" si="20"/>
        <v>0</v>
      </c>
      <c r="L98" s="73">
        <f t="shared" si="20"/>
        <v>0</v>
      </c>
      <c r="M98" s="73">
        <f t="shared" si="20"/>
        <v>0</v>
      </c>
      <c r="N98" s="73">
        <f t="shared" si="20"/>
        <v>0</v>
      </c>
      <c r="O98" s="73">
        <f t="shared" si="20"/>
        <v>0</v>
      </c>
      <c r="P98" s="73">
        <f t="shared" si="20"/>
        <v>0</v>
      </c>
      <c r="Q98" s="73">
        <f t="shared" si="20"/>
        <v>0</v>
      </c>
      <c r="R98" s="73">
        <f t="shared" si="20"/>
        <v>0</v>
      </c>
      <c r="S98" s="73">
        <f t="shared" si="20"/>
        <v>0</v>
      </c>
      <c r="T98" s="73">
        <f t="shared" si="20"/>
        <v>0</v>
      </c>
      <c r="U98" s="73">
        <f t="shared" si="20"/>
        <v>0</v>
      </c>
      <c r="V98" s="73">
        <f t="shared" si="20"/>
        <v>0</v>
      </c>
      <c r="W98" s="73">
        <f t="shared" si="20"/>
        <v>0</v>
      </c>
      <c r="X98" s="73">
        <f t="shared" si="20"/>
        <v>0</v>
      </c>
      <c r="Y98" s="73">
        <f t="shared" si="20"/>
        <v>0</v>
      </c>
      <c r="Z98" s="73">
        <f t="shared" si="20"/>
        <v>0</v>
      </c>
      <c r="AA98" s="73">
        <f t="shared" si="20"/>
        <v>0</v>
      </c>
      <c r="AB98" s="73">
        <f t="shared" si="20"/>
        <v>0</v>
      </c>
      <c r="AC98" s="73">
        <f t="shared" si="20"/>
        <v>0</v>
      </c>
      <c r="AD98" s="73">
        <f t="shared" si="20"/>
        <v>0</v>
      </c>
      <c r="AE98" s="73">
        <f t="shared" si="20"/>
        <v>0</v>
      </c>
      <c r="AF98" s="73">
        <f t="shared" si="20"/>
        <v>0</v>
      </c>
      <c r="AG98" s="73">
        <f t="shared" si="20"/>
        <v>0</v>
      </c>
      <c r="AH98" s="73">
        <f t="shared" si="20"/>
        <v>0</v>
      </c>
      <c r="AI98" s="73">
        <f t="shared" si="20"/>
        <v>0</v>
      </c>
      <c r="AJ98" s="73">
        <f t="shared" si="20"/>
        <v>0</v>
      </c>
      <c r="AK98" s="73">
        <f t="shared" si="20"/>
        <v>0</v>
      </c>
      <c r="AL98" s="73">
        <f t="shared" si="20"/>
        <v>0</v>
      </c>
      <c r="AM98" s="73">
        <f t="shared" si="20"/>
        <v>0</v>
      </c>
      <c r="AN98" s="73">
        <f t="shared" si="20"/>
        <v>0</v>
      </c>
      <c r="AO98" s="73">
        <f t="shared" si="19"/>
        <v>0</v>
      </c>
      <c r="AP98" s="73">
        <f t="shared" si="19"/>
        <v>0</v>
      </c>
      <c r="AQ98" s="73">
        <f>AQ91+AQ92+AQ93+AQ94+AQ95+AQ96+AQ97</f>
        <v>0</v>
      </c>
      <c r="AR98" s="73">
        <f>AR91+AR92+AR93+AR94+AR95+AR96+AR97</f>
        <v>0</v>
      </c>
      <c r="AS98" s="73">
        <f>AS91+AS92+AS93+AS94+AS95+AS96+AS97</f>
        <v>0</v>
      </c>
    </row>
    <row r="99" spans="1:45" ht="51">
      <c r="A99" s="43" t="s">
        <v>181</v>
      </c>
      <c r="B99" s="31" t="s">
        <v>182</v>
      </c>
      <c r="C99" s="73">
        <f aca="true" t="shared" si="21" ref="C99:AN99">C83-C98</f>
        <v>921.74708</v>
      </c>
      <c r="D99" s="73">
        <f t="shared" si="21"/>
        <v>-262.90524</v>
      </c>
      <c r="E99" s="73">
        <f t="shared" si="21"/>
        <v>0</v>
      </c>
      <c r="F99" s="73">
        <f t="shared" si="21"/>
        <v>0</v>
      </c>
      <c r="G99" s="73">
        <f t="shared" si="21"/>
        <v>0.46143</v>
      </c>
      <c r="H99" s="73">
        <f t="shared" si="21"/>
        <v>0</v>
      </c>
      <c r="I99" s="73">
        <f t="shared" si="21"/>
        <v>0</v>
      </c>
      <c r="J99" s="73">
        <f t="shared" si="21"/>
        <v>0</v>
      </c>
      <c r="K99" s="73">
        <f t="shared" si="21"/>
        <v>0.46181</v>
      </c>
      <c r="L99" s="73">
        <f t="shared" si="21"/>
        <v>0</v>
      </c>
      <c r="M99" s="73">
        <f t="shared" si="21"/>
        <v>0.4622</v>
      </c>
      <c r="N99" s="73">
        <f t="shared" si="21"/>
        <v>0</v>
      </c>
      <c r="O99" s="73">
        <f t="shared" si="21"/>
        <v>0.46258</v>
      </c>
      <c r="P99" s="73">
        <f t="shared" si="21"/>
        <v>0</v>
      </c>
      <c r="Q99" s="73">
        <f t="shared" si="21"/>
        <v>0.46297</v>
      </c>
      <c r="R99" s="73">
        <f t="shared" si="21"/>
        <v>0</v>
      </c>
      <c r="S99" s="73">
        <f t="shared" si="21"/>
        <v>0.46335</v>
      </c>
      <c r="T99" s="73">
        <f t="shared" si="21"/>
        <v>0</v>
      </c>
      <c r="U99" s="73">
        <f t="shared" si="21"/>
        <v>0.46373</v>
      </c>
      <c r="V99" s="73">
        <f t="shared" si="21"/>
        <v>0</v>
      </c>
      <c r="W99" s="73">
        <f t="shared" si="21"/>
        <v>0.46413</v>
      </c>
      <c r="X99" s="73">
        <f t="shared" si="21"/>
        <v>0</v>
      </c>
      <c r="Y99" s="73">
        <f t="shared" si="21"/>
        <v>0.46451</v>
      </c>
      <c r="Z99" s="73">
        <f t="shared" si="21"/>
        <v>0</v>
      </c>
      <c r="AA99" s="73">
        <f t="shared" si="21"/>
        <v>0.4649</v>
      </c>
      <c r="AB99" s="73">
        <f t="shared" si="21"/>
        <v>0</v>
      </c>
      <c r="AC99" s="73">
        <f t="shared" si="21"/>
        <v>0.46528</v>
      </c>
      <c r="AD99" s="73">
        <f t="shared" si="21"/>
        <v>0</v>
      </c>
      <c r="AE99" s="73">
        <f t="shared" si="21"/>
        <v>0.46567</v>
      </c>
      <c r="AF99" s="73">
        <f t="shared" si="21"/>
        <v>0</v>
      </c>
      <c r="AG99" s="73">
        <f t="shared" si="21"/>
        <v>5.61845</v>
      </c>
      <c r="AH99" s="73">
        <f t="shared" si="21"/>
        <v>0</v>
      </c>
      <c r="AI99" s="73">
        <f t="shared" si="21"/>
        <v>1550.75489</v>
      </c>
      <c r="AJ99" s="73">
        <f t="shared" si="21"/>
        <v>0</v>
      </c>
      <c r="AK99" s="73">
        <f t="shared" si="21"/>
        <v>4383.12085</v>
      </c>
      <c r="AL99" s="73">
        <f t="shared" si="21"/>
        <v>0</v>
      </c>
      <c r="AM99" s="73">
        <f t="shared" si="21"/>
        <v>-6866.803830000001</v>
      </c>
      <c r="AN99" s="73">
        <f t="shared" si="21"/>
        <v>4.189</v>
      </c>
      <c r="AO99" s="73">
        <f t="shared" si="19"/>
        <v>0</v>
      </c>
      <c r="AP99" s="73">
        <f t="shared" si="19"/>
        <v>-258.71623999999997</v>
      </c>
      <c r="AQ99" s="73">
        <f>AQ83-AQ98</f>
        <v>5946.09988</v>
      </c>
      <c r="AR99" s="73">
        <f>AR83-AR98</f>
        <v>0</v>
      </c>
      <c r="AS99" s="73">
        <f>AS83-AS98</f>
        <v>2713.19906</v>
      </c>
    </row>
    <row r="100" spans="1:45" ht="13.5" customHeight="1">
      <c r="A100" s="37" t="s">
        <v>183</v>
      </c>
      <c r="B100" s="31" t="s">
        <v>184</v>
      </c>
      <c r="C100" s="73">
        <f aca="true" t="shared" si="22" ref="C100:AN100">C101+C102</f>
        <v>0</v>
      </c>
      <c r="D100" s="73">
        <f t="shared" si="22"/>
        <v>0</v>
      </c>
      <c r="E100" s="73">
        <f t="shared" si="22"/>
        <v>0</v>
      </c>
      <c r="F100" s="73">
        <f t="shared" si="22"/>
        <v>0</v>
      </c>
      <c r="G100" s="73">
        <f t="shared" si="22"/>
        <v>0</v>
      </c>
      <c r="H100" s="73">
        <f t="shared" si="22"/>
        <v>0</v>
      </c>
      <c r="I100" s="73">
        <f t="shared" si="22"/>
        <v>0</v>
      </c>
      <c r="J100" s="73">
        <f t="shared" si="22"/>
        <v>0</v>
      </c>
      <c r="K100" s="73">
        <f t="shared" si="22"/>
        <v>0</v>
      </c>
      <c r="L100" s="73">
        <f t="shared" si="22"/>
        <v>0</v>
      </c>
      <c r="M100" s="73">
        <f t="shared" si="22"/>
        <v>0</v>
      </c>
      <c r="N100" s="73">
        <f t="shared" si="22"/>
        <v>0</v>
      </c>
      <c r="O100" s="73">
        <f t="shared" si="22"/>
        <v>0</v>
      </c>
      <c r="P100" s="73">
        <f t="shared" si="22"/>
        <v>0</v>
      </c>
      <c r="Q100" s="73">
        <f t="shared" si="22"/>
        <v>0</v>
      </c>
      <c r="R100" s="73">
        <f t="shared" si="22"/>
        <v>0</v>
      </c>
      <c r="S100" s="73">
        <f t="shared" si="22"/>
        <v>0</v>
      </c>
      <c r="T100" s="73">
        <f t="shared" si="22"/>
        <v>0</v>
      </c>
      <c r="U100" s="73">
        <f t="shared" si="22"/>
        <v>0</v>
      </c>
      <c r="V100" s="73">
        <f t="shared" si="22"/>
        <v>0</v>
      </c>
      <c r="W100" s="73">
        <f t="shared" si="22"/>
        <v>0</v>
      </c>
      <c r="X100" s="73">
        <f t="shared" si="22"/>
        <v>0</v>
      </c>
      <c r="Y100" s="73">
        <f t="shared" si="22"/>
        <v>0</v>
      </c>
      <c r="Z100" s="73">
        <f t="shared" si="22"/>
        <v>0</v>
      </c>
      <c r="AA100" s="73">
        <f t="shared" si="22"/>
        <v>0</v>
      </c>
      <c r="AB100" s="73">
        <f t="shared" si="22"/>
        <v>0</v>
      </c>
      <c r="AC100" s="73">
        <f t="shared" si="22"/>
        <v>0</v>
      </c>
      <c r="AD100" s="73">
        <f t="shared" si="22"/>
        <v>0</v>
      </c>
      <c r="AE100" s="73">
        <f t="shared" si="22"/>
        <v>0</v>
      </c>
      <c r="AF100" s="73">
        <f t="shared" si="22"/>
        <v>0</v>
      </c>
      <c r="AG100" s="73">
        <f t="shared" si="22"/>
        <v>0</v>
      </c>
      <c r="AH100" s="73">
        <f t="shared" si="22"/>
        <v>0</v>
      </c>
      <c r="AI100" s="73">
        <f t="shared" si="22"/>
        <v>0</v>
      </c>
      <c r="AJ100" s="73">
        <f t="shared" si="22"/>
        <v>0</v>
      </c>
      <c r="AK100" s="73">
        <f t="shared" si="22"/>
        <v>0</v>
      </c>
      <c r="AL100" s="73">
        <f t="shared" si="22"/>
        <v>0</v>
      </c>
      <c r="AM100" s="73">
        <f t="shared" si="22"/>
        <v>0</v>
      </c>
      <c r="AN100" s="73">
        <f t="shared" si="22"/>
        <v>0</v>
      </c>
      <c r="AO100" s="73">
        <f t="shared" si="19"/>
        <v>0</v>
      </c>
      <c r="AP100" s="73">
        <f t="shared" si="19"/>
        <v>0</v>
      </c>
      <c r="AQ100" s="73">
        <f>AQ101+AQ102</f>
        <v>0</v>
      </c>
      <c r="AR100" s="73">
        <f>AR101+AR102</f>
        <v>0</v>
      </c>
      <c r="AS100" s="73">
        <f>AS101+AS102</f>
        <v>0</v>
      </c>
    </row>
    <row r="101" spans="1:45" ht="25.5">
      <c r="A101" s="36" t="s">
        <v>185</v>
      </c>
      <c r="B101" s="31" t="s">
        <v>186</v>
      </c>
      <c r="C101" s="71"/>
      <c r="D101" s="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3">
        <f t="shared" si="19"/>
        <v>0</v>
      </c>
      <c r="AP101" s="73">
        <f t="shared" si="19"/>
        <v>0</v>
      </c>
      <c r="AQ101" s="75"/>
      <c r="AR101" s="75"/>
      <c r="AS101" s="75"/>
    </row>
    <row r="102" spans="1:45" ht="13.5" customHeight="1">
      <c r="A102" s="36" t="s">
        <v>187</v>
      </c>
      <c r="B102" s="31" t="s">
        <v>188</v>
      </c>
      <c r="C102" s="71"/>
      <c r="D102" s="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3">
        <f t="shared" si="19"/>
        <v>0</v>
      </c>
      <c r="AP102" s="73">
        <f t="shared" si="19"/>
        <v>0</v>
      </c>
      <c r="AQ102" s="75"/>
      <c r="AR102" s="75"/>
      <c r="AS102" s="75"/>
    </row>
    <row r="103" spans="1:45" ht="25.5">
      <c r="A103" s="37" t="s">
        <v>189</v>
      </c>
      <c r="B103" s="31" t="s">
        <v>190</v>
      </c>
      <c r="C103" s="71"/>
      <c r="D103" s="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3">
        <f t="shared" si="19"/>
        <v>0</v>
      </c>
      <c r="AP103" s="73">
        <f t="shared" si="19"/>
        <v>0</v>
      </c>
      <c r="AQ103" s="75"/>
      <c r="AR103" s="75"/>
      <c r="AS103" s="75"/>
    </row>
    <row r="104" spans="1:45" ht="13.5" customHeight="1">
      <c r="A104" s="43" t="s">
        <v>191</v>
      </c>
      <c r="B104" s="26" t="s">
        <v>192</v>
      </c>
      <c r="C104" s="73">
        <f aca="true" t="shared" si="23" ref="C104:AN104">C99-C100-C103</f>
        <v>921.74708</v>
      </c>
      <c r="D104" s="73">
        <f t="shared" si="23"/>
        <v>-262.90524</v>
      </c>
      <c r="E104" s="73">
        <f t="shared" si="23"/>
        <v>0</v>
      </c>
      <c r="F104" s="73">
        <f t="shared" si="23"/>
        <v>0</v>
      </c>
      <c r="G104" s="73">
        <f t="shared" si="23"/>
        <v>0.46143</v>
      </c>
      <c r="H104" s="73">
        <f t="shared" si="23"/>
        <v>0</v>
      </c>
      <c r="I104" s="73">
        <f t="shared" si="23"/>
        <v>0</v>
      </c>
      <c r="J104" s="73">
        <f t="shared" si="23"/>
        <v>0</v>
      </c>
      <c r="K104" s="73">
        <f t="shared" si="23"/>
        <v>0.46181</v>
      </c>
      <c r="L104" s="73">
        <f t="shared" si="23"/>
        <v>0</v>
      </c>
      <c r="M104" s="73">
        <f t="shared" si="23"/>
        <v>0.4622</v>
      </c>
      <c r="N104" s="73">
        <f t="shared" si="23"/>
        <v>0</v>
      </c>
      <c r="O104" s="73">
        <f t="shared" si="23"/>
        <v>0.46258</v>
      </c>
      <c r="P104" s="73">
        <f t="shared" si="23"/>
        <v>0</v>
      </c>
      <c r="Q104" s="73">
        <f t="shared" si="23"/>
        <v>0.46297</v>
      </c>
      <c r="R104" s="73">
        <f t="shared" si="23"/>
        <v>0</v>
      </c>
      <c r="S104" s="73">
        <f t="shared" si="23"/>
        <v>0.46335</v>
      </c>
      <c r="T104" s="73">
        <f t="shared" si="23"/>
        <v>0</v>
      </c>
      <c r="U104" s="73">
        <f t="shared" si="23"/>
        <v>0.46373</v>
      </c>
      <c r="V104" s="73">
        <f t="shared" si="23"/>
        <v>0</v>
      </c>
      <c r="W104" s="73">
        <f t="shared" si="23"/>
        <v>0.46413</v>
      </c>
      <c r="X104" s="73">
        <f t="shared" si="23"/>
        <v>0</v>
      </c>
      <c r="Y104" s="73">
        <f t="shared" si="23"/>
        <v>0.46451</v>
      </c>
      <c r="Z104" s="73">
        <f t="shared" si="23"/>
        <v>0</v>
      </c>
      <c r="AA104" s="73">
        <f t="shared" si="23"/>
        <v>0.4649</v>
      </c>
      <c r="AB104" s="73">
        <f t="shared" si="23"/>
        <v>0</v>
      </c>
      <c r="AC104" s="73">
        <f t="shared" si="23"/>
        <v>0.46528</v>
      </c>
      <c r="AD104" s="73">
        <f t="shared" si="23"/>
        <v>0</v>
      </c>
      <c r="AE104" s="73">
        <f t="shared" si="23"/>
        <v>0.46567</v>
      </c>
      <c r="AF104" s="73">
        <f t="shared" si="23"/>
        <v>0</v>
      </c>
      <c r="AG104" s="73">
        <f t="shared" si="23"/>
        <v>5.61845</v>
      </c>
      <c r="AH104" s="73">
        <f t="shared" si="23"/>
        <v>0</v>
      </c>
      <c r="AI104" s="73">
        <f t="shared" si="23"/>
        <v>1550.75489</v>
      </c>
      <c r="AJ104" s="73">
        <f t="shared" si="23"/>
        <v>0</v>
      </c>
      <c r="AK104" s="73">
        <f t="shared" si="23"/>
        <v>4383.12085</v>
      </c>
      <c r="AL104" s="73">
        <f t="shared" si="23"/>
        <v>0</v>
      </c>
      <c r="AM104" s="73">
        <f t="shared" si="23"/>
        <v>-6866.803830000001</v>
      </c>
      <c r="AN104" s="73">
        <f t="shared" si="23"/>
        <v>4.189</v>
      </c>
      <c r="AO104" s="73">
        <f t="shared" si="19"/>
        <v>0</v>
      </c>
      <c r="AP104" s="73">
        <f t="shared" si="19"/>
        <v>-258.71623999999997</v>
      </c>
      <c r="AQ104" s="73">
        <f>AQ99-AQ100-AQ103</f>
        <v>5946.09988</v>
      </c>
      <c r="AR104" s="73">
        <f>AR99-AR100-AR103</f>
        <v>0</v>
      </c>
      <c r="AS104" s="73">
        <f>AS99-AS100-AS103</f>
        <v>2713.19906</v>
      </c>
    </row>
    <row r="105" spans="1:45" ht="25.5">
      <c r="A105" s="30" t="s">
        <v>193</v>
      </c>
      <c r="B105" s="31" t="s">
        <v>194</v>
      </c>
      <c r="C105" s="73">
        <f>'[1]M5'!J44</f>
        <v>7777.839543870968</v>
      </c>
      <c r="D105" s="76" t="s">
        <v>195</v>
      </c>
      <c r="E105" s="76" t="s">
        <v>195</v>
      </c>
      <c r="F105" s="76" t="s">
        <v>195</v>
      </c>
      <c r="G105" s="76" t="s">
        <v>195</v>
      </c>
      <c r="H105" s="76" t="s">
        <v>195</v>
      </c>
      <c r="I105" s="76" t="s">
        <v>195</v>
      </c>
      <c r="J105" s="76" t="s">
        <v>195</v>
      </c>
      <c r="K105" s="76" t="s">
        <v>195</v>
      </c>
      <c r="L105" s="76" t="s">
        <v>195</v>
      </c>
      <c r="M105" s="76" t="s">
        <v>195</v>
      </c>
      <c r="N105" s="76" t="s">
        <v>195</v>
      </c>
      <c r="O105" s="76" t="s">
        <v>195</v>
      </c>
      <c r="P105" s="76" t="s">
        <v>195</v>
      </c>
      <c r="Q105" s="76" t="s">
        <v>195</v>
      </c>
      <c r="R105" s="76" t="s">
        <v>195</v>
      </c>
      <c r="S105" s="76" t="s">
        <v>195</v>
      </c>
      <c r="T105" s="76" t="s">
        <v>195</v>
      </c>
      <c r="U105" s="76" t="s">
        <v>195</v>
      </c>
      <c r="V105" s="76" t="s">
        <v>195</v>
      </c>
      <c r="W105" s="76" t="s">
        <v>195</v>
      </c>
      <c r="X105" s="76" t="s">
        <v>195</v>
      </c>
      <c r="Y105" s="76" t="s">
        <v>195</v>
      </c>
      <c r="Z105" s="76" t="s">
        <v>195</v>
      </c>
      <c r="AA105" s="76" t="s">
        <v>195</v>
      </c>
      <c r="AB105" s="76" t="s">
        <v>195</v>
      </c>
      <c r="AC105" s="76" t="s">
        <v>195</v>
      </c>
      <c r="AD105" s="76" t="s">
        <v>195</v>
      </c>
      <c r="AE105" s="76" t="s">
        <v>195</v>
      </c>
      <c r="AF105" s="76" t="s">
        <v>195</v>
      </c>
      <c r="AG105" s="76" t="s">
        <v>195</v>
      </c>
      <c r="AH105" s="76" t="s">
        <v>195</v>
      </c>
      <c r="AI105" s="76" t="s">
        <v>195</v>
      </c>
      <c r="AJ105" s="76" t="s">
        <v>195</v>
      </c>
      <c r="AK105" s="76" t="s">
        <v>195</v>
      </c>
      <c r="AL105" s="76" t="s">
        <v>195</v>
      </c>
      <c r="AM105" s="76" t="s">
        <v>195</v>
      </c>
      <c r="AN105" s="76" t="s">
        <v>195</v>
      </c>
      <c r="AO105" s="76" t="s">
        <v>195</v>
      </c>
      <c r="AP105" s="77" t="s">
        <v>195</v>
      </c>
      <c r="AQ105" s="76" t="s">
        <v>195</v>
      </c>
      <c r="AR105" s="76" t="s">
        <v>195</v>
      </c>
      <c r="AS105" s="76" t="s">
        <v>195</v>
      </c>
    </row>
    <row r="106" spans="1:45" ht="25.5">
      <c r="A106" s="30" t="s">
        <v>196</v>
      </c>
      <c r="B106" s="31" t="s">
        <v>197</v>
      </c>
      <c r="C106" s="73">
        <f>'[1]M6'!F42</f>
        <v>898.1291251612905</v>
      </c>
      <c r="D106" s="76" t="s">
        <v>195</v>
      </c>
      <c r="E106" s="76" t="s">
        <v>195</v>
      </c>
      <c r="F106" s="76" t="s">
        <v>195</v>
      </c>
      <c r="G106" s="76" t="s">
        <v>195</v>
      </c>
      <c r="H106" s="76" t="s">
        <v>195</v>
      </c>
      <c r="I106" s="76" t="s">
        <v>195</v>
      </c>
      <c r="J106" s="76" t="s">
        <v>195</v>
      </c>
      <c r="K106" s="76" t="s">
        <v>195</v>
      </c>
      <c r="L106" s="76" t="s">
        <v>195</v>
      </c>
      <c r="M106" s="76" t="s">
        <v>195</v>
      </c>
      <c r="N106" s="76" t="s">
        <v>195</v>
      </c>
      <c r="O106" s="76" t="s">
        <v>195</v>
      </c>
      <c r="P106" s="76" t="s">
        <v>195</v>
      </c>
      <c r="Q106" s="76" t="s">
        <v>195</v>
      </c>
      <c r="R106" s="76" t="s">
        <v>195</v>
      </c>
      <c r="S106" s="76" t="s">
        <v>195</v>
      </c>
      <c r="T106" s="76" t="s">
        <v>195</v>
      </c>
      <c r="U106" s="76" t="s">
        <v>195</v>
      </c>
      <c r="V106" s="76" t="s">
        <v>195</v>
      </c>
      <c r="W106" s="76" t="s">
        <v>195</v>
      </c>
      <c r="X106" s="76" t="s">
        <v>195</v>
      </c>
      <c r="Y106" s="76" t="s">
        <v>195</v>
      </c>
      <c r="Z106" s="76" t="s">
        <v>195</v>
      </c>
      <c r="AA106" s="76" t="s">
        <v>195</v>
      </c>
      <c r="AB106" s="76" t="s">
        <v>195</v>
      </c>
      <c r="AC106" s="76" t="s">
        <v>195</v>
      </c>
      <c r="AD106" s="76" t="s">
        <v>195</v>
      </c>
      <c r="AE106" s="76" t="s">
        <v>195</v>
      </c>
      <c r="AF106" s="76" t="s">
        <v>195</v>
      </c>
      <c r="AG106" s="76" t="s">
        <v>195</v>
      </c>
      <c r="AH106" s="76" t="s">
        <v>195</v>
      </c>
      <c r="AI106" s="76" t="s">
        <v>195</v>
      </c>
      <c r="AJ106" s="76" t="s">
        <v>195</v>
      </c>
      <c r="AK106" s="76" t="s">
        <v>195</v>
      </c>
      <c r="AL106" s="76" t="s">
        <v>195</v>
      </c>
      <c r="AM106" s="76" t="s">
        <v>195</v>
      </c>
      <c r="AN106" s="76" t="s">
        <v>195</v>
      </c>
      <c r="AO106" s="76" t="s">
        <v>195</v>
      </c>
      <c r="AP106" s="77" t="s">
        <v>195</v>
      </c>
      <c r="AQ106" s="76" t="s">
        <v>195</v>
      </c>
      <c r="AR106" s="76" t="s">
        <v>195</v>
      </c>
      <c r="AS106" s="76" t="s">
        <v>195</v>
      </c>
    </row>
    <row r="107" spans="1:45" ht="13.5" customHeight="1">
      <c r="A107" s="30" t="s">
        <v>198</v>
      </c>
      <c r="B107" s="31" t="s">
        <v>199</v>
      </c>
      <c r="C107" s="73">
        <f>C105/C106*100</f>
        <v>866.0046006718893</v>
      </c>
      <c r="D107" s="76" t="s">
        <v>195</v>
      </c>
      <c r="E107" s="76" t="s">
        <v>195</v>
      </c>
      <c r="F107" s="76" t="s">
        <v>195</v>
      </c>
      <c r="G107" s="76" t="s">
        <v>195</v>
      </c>
      <c r="H107" s="76" t="s">
        <v>195</v>
      </c>
      <c r="I107" s="76" t="s">
        <v>195</v>
      </c>
      <c r="J107" s="76" t="s">
        <v>195</v>
      </c>
      <c r="K107" s="76" t="s">
        <v>195</v>
      </c>
      <c r="L107" s="76" t="s">
        <v>195</v>
      </c>
      <c r="M107" s="76" t="s">
        <v>195</v>
      </c>
      <c r="N107" s="76" t="s">
        <v>195</v>
      </c>
      <c r="O107" s="76" t="s">
        <v>195</v>
      </c>
      <c r="P107" s="76" t="s">
        <v>195</v>
      </c>
      <c r="Q107" s="76" t="s">
        <v>195</v>
      </c>
      <c r="R107" s="76" t="s">
        <v>195</v>
      </c>
      <c r="S107" s="76" t="s">
        <v>195</v>
      </c>
      <c r="T107" s="76" t="s">
        <v>195</v>
      </c>
      <c r="U107" s="76" t="s">
        <v>195</v>
      </c>
      <c r="V107" s="76" t="s">
        <v>195</v>
      </c>
      <c r="W107" s="76" t="s">
        <v>195</v>
      </c>
      <c r="X107" s="76" t="s">
        <v>195</v>
      </c>
      <c r="Y107" s="76" t="s">
        <v>195</v>
      </c>
      <c r="Z107" s="76" t="s">
        <v>195</v>
      </c>
      <c r="AA107" s="76" t="s">
        <v>195</v>
      </c>
      <c r="AB107" s="76" t="s">
        <v>195</v>
      </c>
      <c r="AC107" s="76" t="s">
        <v>195</v>
      </c>
      <c r="AD107" s="76" t="s">
        <v>195</v>
      </c>
      <c r="AE107" s="76" t="s">
        <v>195</v>
      </c>
      <c r="AF107" s="76" t="s">
        <v>195</v>
      </c>
      <c r="AG107" s="76" t="s">
        <v>195</v>
      </c>
      <c r="AH107" s="76" t="s">
        <v>195</v>
      </c>
      <c r="AI107" s="76" t="s">
        <v>195</v>
      </c>
      <c r="AJ107" s="76" t="s">
        <v>195</v>
      </c>
      <c r="AK107" s="76" t="s">
        <v>195</v>
      </c>
      <c r="AL107" s="76" t="s">
        <v>195</v>
      </c>
      <c r="AM107" s="76" t="s">
        <v>195</v>
      </c>
      <c r="AN107" s="76" t="s">
        <v>195</v>
      </c>
      <c r="AO107" s="76" t="s">
        <v>195</v>
      </c>
      <c r="AP107" s="77" t="s">
        <v>195</v>
      </c>
      <c r="AQ107" s="76" t="s">
        <v>195</v>
      </c>
      <c r="AR107" s="76" t="s">
        <v>195</v>
      </c>
      <c r="AS107" s="76" t="s">
        <v>195</v>
      </c>
    </row>
  </sheetData>
  <sheetProtection/>
  <mergeCells count="137">
    <mergeCell ref="A90:B90"/>
    <mergeCell ref="AE89:AF89"/>
    <mergeCell ref="AG89:AH89"/>
    <mergeCell ref="AI89:AJ89"/>
    <mergeCell ref="AK89:AL89"/>
    <mergeCell ref="AM89:AN89"/>
    <mergeCell ref="AO89:AP89"/>
    <mergeCell ref="S89:T89"/>
    <mergeCell ref="U89:V89"/>
    <mergeCell ref="W89:X89"/>
    <mergeCell ref="Y89:Z89"/>
    <mergeCell ref="AA89:AB89"/>
    <mergeCell ref="AC89:AD89"/>
    <mergeCell ref="AO88:AP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AC88:AD88"/>
    <mergeCell ref="AE88:AF88"/>
    <mergeCell ref="AG88:AH88"/>
    <mergeCell ref="AI88:AJ88"/>
    <mergeCell ref="AK88:AL88"/>
    <mergeCell ref="AM88:AN88"/>
    <mergeCell ref="AQ87:AS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AK54:AL54"/>
    <mergeCell ref="AM54:AN54"/>
    <mergeCell ref="AO54:AP54"/>
    <mergeCell ref="A85:AP85"/>
    <mergeCell ref="A87:B88"/>
    <mergeCell ref="C87:AP87"/>
    <mergeCell ref="U88:V88"/>
    <mergeCell ref="W88:X88"/>
    <mergeCell ref="Y88:Z88"/>
    <mergeCell ref="AA88:AB88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AI53:AJ53"/>
    <mergeCell ref="AK53:AL53"/>
    <mergeCell ref="AM53:AN53"/>
    <mergeCell ref="AO53:AP53"/>
    <mergeCell ref="A54:B54"/>
    <mergeCell ref="C54:D54"/>
    <mergeCell ref="E54:F54"/>
    <mergeCell ref="G54:H54"/>
    <mergeCell ref="I54:J54"/>
    <mergeCell ref="K54:L54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AM8:AN8"/>
    <mergeCell ref="AO8:AP8"/>
    <mergeCell ref="A50:AP50"/>
    <mergeCell ref="A52:B53"/>
    <mergeCell ref="C52:AP52"/>
    <mergeCell ref="AQ52:AS53"/>
    <mergeCell ref="C53:D53"/>
    <mergeCell ref="E53:F53"/>
    <mergeCell ref="G53:H53"/>
    <mergeCell ref="I53:J53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K7:AL7"/>
    <mergeCell ref="AM7:AN7"/>
    <mergeCell ref="AO7:AP7"/>
    <mergeCell ref="A8:B8"/>
    <mergeCell ref="C8:D8"/>
    <mergeCell ref="E8:F8"/>
    <mergeCell ref="G8:H8"/>
    <mergeCell ref="I8:J8"/>
    <mergeCell ref="K8:L8"/>
    <mergeCell ref="M8:N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P3"/>
    <mergeCell ref="AR5:AS5"/>
    <mergeCell ref="A6:B7"/>
    <mergeCell ref="C6:AP6"/>
    <mergeCell ref="AQ6:AS7"/>
    <mergeCell ref="C7:D7"/>
    <mergeCell ref="E7:F7"/>
    <mergeCell ref="G7:H7"/>
    <mergeCell ref="I7:J7"/>
    <mergeCell ref="K7:L7"/>
  </mergeCells>
  <conditionalFormatting sqref="AO57">
    <cfRule type="expression" priority="16" dxfId="0">
      <formula>ROUND($AO$57,5)&lt;&gt;ROUND($AQ$57+$AR$57+$AS$57,5)</formula>
    </cfRule>
  </conditionalFormatting>
  <conditionalFormatting sqref="AO58">
    <cfRule type="expression" priority="17" dxfId="0">
      <formula>ROUND($AO$58,5)&lt;&gt;ROUND($AQ$58+$AR$58+$AS$58,5)</formula>
    </cfRule>
  </conditionalFormatting>
  <conditionalFormatting sqref="AO59">
    <cfRule type="expression" priority="2" dxfId="0">
      <formula>ROUND($AO$59,5)&lt;&gt;ROUND($AQ$59+$AR$59+$AS$59,5)</formula>
    </cfRule>
  </conditionalFormatting>
  <conditionalFormatting sqref="AO60">
    <cfRule type="expression" priority="3" dxfId="0">
      <formula>ROUND($AO$60,5)&lt;&gt;ROUND($AQ$60+$AR$60+$AS$60,5)</formula>
    </cfRule>
  </conditionalFormatting>
  <conditionalFormatting sqref="AO61">
    <cfRule type="expression" priority="18" dxfId="0">
      <formula>ROUND($AO$61,5)&lt;&gt;ROUND($AQ$61+$AR$61+$AS$61,5)</formula>
    </cfRule>
  </conditionalFormatting>
  <conditionalFormatting sqref="AO62">
    <cfRule type="expression" priority="19" dxfId="0">
      <formula>ROUND($AO$62,5)&lt;&gt;ROUND($AQ$62+$AR$62+$AS$62,5)</formula>
    </cfRule>
  </conditionalFormatting>
  <conditionalFormatting sqref="AO64">
    <cfRule type="expression" priority="20" dxfId="0">
      <formula>ROUND($AO$64,5)&lt;&gt;ROUND($AQ$64+$AR$64+$AS$64,5)</formula>
    </cfRule>
  </conditionalFormatting>
  <conditionalFormatting sqref="AO65">
    <cfRule type="expression" priority="21" dxfId="0">
      <formula>ROUND($AO$65,5)&lt;&gt;ROUND($AQ$65+$AR$65+$AS$65,5)</formula>
    </cfRule>
  </conditionalFormatting>
  <conditionalFormatting sqref="AO66">
    <cfRule type="expression" priority="22" dxfId="0">
      <formula>ROUND($AO$66,5)&lt;&gt;ROUND($AQ$66+$AR$66+$AS$66,5)</formula>
    </cfRule>
  </conditionalFormatting>
  <conditionalFormatting sqref="AO67">
    <cfRule type="expression" priority="23" dxfId="0">
      <formula>ROUND($AO$67,5)&lt;&gt;ROUND($AQ$67+$AR$67+$AS$67,5)</formula>
    </cfRule>
  </conditionalFormatting>
  <conditionalFormatting sqref="AO68">
    <cfRule type="expression" priority="24" dxfId="0">
      <formula>ROUND($AO$68,5)&lt;&gt;ROUND($AQ$68+$AR$68+$AS$68,5)</formula>
    </cfRule>
  </conditionalFormatting>
  <conditionalFormatting sqref="AO69">
    <cfRule type="expression" priority="25" dxfId="0">
      <formula>ROUND($AO$69,5)&lt;&gt;ROUND($AQ$69+$AR$69+$AS$69,5)</formula>
    </cfRule>
  </conditionalFormatting>
  <conditionalFormatting sqref="AO72">
    <cfRule type="expression" priority="26" dxfId="0">
      <formula>ROUND($AO$72,5)&lt;&gt;ROUND($AQ$72+$AR$72+$AS$72,5)</formula>
    </cfRule>
  </conditionalFormatting>
  <conditionalFormatting sqref="AO75">
    <cfRule type="expression" priority="27" dxfId="0">
      <formula>ROUND($AO$75,5)&lt;&gt;ROUND($AQ$75+$AR$75+$AS$75,5)</formula>
    </cfRule>
  </conditionalFormatting>
  <conditionalFormatting sqref="AO76">
    <cfRule type="expression" priority="28" dxfId="0">
      <formula>ROUND($AO$76,5)&lt;&gt;ROUND($AQ$76+$AR$76+$AS$76,5)</formula>
    </cfRule>
  </conditionalFormatting>
  <conditionalFormatting sqref="AO77">
    <cfRule type="expression" priority="29" dxfId="0">
      <formula>ROUND($AO$77,5)&lt;&gt;ROUND($AQ$77+$AR$77+$AS$77,5)</formula>
    </cfRule>
  </conditionalFormatting>
  <conditionalFormatting sqref="AO78">
    <cfRule type="expression" priority="30" dxfId="0">
      <formula>ROUND($AO$78,5)&lt;&gt;ROUND($AQ$78+$AR$78+$AS$78,5)</formula>
    </cfRule>
  </conditionalFormatting>
  <conditionalFormatting sqref="AO79">
    <cfRule type="expression" priority="31" dxfId="0">
      <formula>ROUND($AO$79,5)&lt;&gt;ROUND($AQ$79+$AR$79+$AS$79,5)</formula>
    </cfRule>
  </conditionalFormatting>
  <conditionalFormatting sqref="AO57">
    <cfRule type="expression" priority="42" dxfId="0">
      <formula>ROUND($AO$57,5)&lt;&gt;ROUND(Лист1!#REF!,5)</formula>
    </cfRule>
  </conditionalFormatting>
  <conditionalFormatting sqref="AO58">
    <cfRule type="expression" priority="43" dxfId="0">
      <formula>ROUND($AO$58,5)&lt;&gt;ROUND(Лист1!#REF!,5)</formula>
    </cfRule>
  </conditionalFormatting>
  <conditionalFormatting sqref="AO67">
    <cfRule type="expression" priority="45" dxfId="0">
      <formula>ROUND($AO$67,5)&lt;&gt;ROUND(Лист1!#REF!,5)</formula>
    </cfRule>
  </conditionalFormatting>
  <conditionalFormatting sqref="AO69">
    <cfRule type="expression" priority="47" dxfId="0">
      <formula>ROUND($AO$69,5)&lt;&gt;ROUND(Лист1!#REF!,5)</formula>
    </cfRule>
  </conditionalFormatting>
  <conditionalFormatting sqref="AO75">
    <cfRule type="expression" priority="49" dxfId="0">
      <formula>ROUND($AO$75,5)&lt;&gt;ROUND(Лист1!#REF!,5)</formula>
    </cfRule>
  </conditionalFormatting>
  <conditionalFormatting sqref="AO76">
    <cfRule type="expression" priority="50" dxfId="0">
      <formula>ROUND($AO$76,5)&lt;&gt;ROUND(Лист1!#REF!,5)</formula>
    </cfRule>
  </conditionalFormatting>
  <conditionalFormatting sqref="AO77">
    <cfRule type="expression" priority="51" dxfId="0">
      <formula>ROUND($AO$77,5)&lt;&gt;ROUND(Лист1!#REF!,5)</formula>
    </cfRule>
  </conditionalFormatting>
  <conditionalFormatting sqref="AO78">
    <cfRule type="expression" priority="52" dxfId="0">
      <formula>ROUND($AO$78,5)&lt;&gt;ROUND(Лист1!#REF!,5)</formula>
    </cfRule>
  </conditionalFormatting>
  <conditionalFormatting sqref="AO79">
    <cfRule type="expression" priority="53" dxfId="0">
      <formula>ROUND($AO$79,5)&lt;&gt;ROUND(Лист1!#REF!,5)</formula>
    </cfRule>
  </conditionalFormatting>
  <conditionalFormatting sqref="AO48">
    <cfRule type="expression" priority="62" dxfId="0">
      <formula>ROUND($AO$48,5)&lt;&gt;ROUND(Лист1!#REF!,5)</formula>
    </cfRule>
  </conditionalFormatting>
  <conditionalFormatting sqref="AO44">
    <cfRule type="expression" priority="13" dxfId="0">
      <formula>ROUND($AO$44,5)&lt;&gt;ROUND(Лист1!#REF!,5)</formula>
    </cfRule>
  </conditionalFormatting>
  <dataValidations count="1">
    <dataValidation type="decimal" allowBlank="1" showInputMessage="1" showErrorMessage="1" sqref="AM38:AN39 AM35:AN36 AM31:AN32 C105:C106 AG23:AL25 AM21:AN25 AM18:AN19 E28:AN29 E41:AL41 E59:AN60 AN46 E46:AL46 E91:AN97 E101:AN103 E73:AN80 G13:AN14 E18:AL18 E70:AN71 E24:AF25 E13:F15 AM41:AM46 AN41:AN44 E63 G63 I63 K63 M63 O63 Q63 S63 U63 W63 Y63 AA63 AC63 AE63 AG63 AI63 AK63 AM63 E11:AN11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2021-04-26T07:26:23Z</dcterms:created>
  <dcterms:modified xsi:type="dcterms:W3CDTF">2021-04-26T07:28:18Z</dcterms:modified>
  <cp:category/>
  <cp:version/>
  <cp:contentType/>
  <cp:contentStatus/>
</cp:coreProperties>
</file>